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495" windowWidth="15015" windowHeight="7620" activeTab="0"/>
  </bookViews>
  <sheets>
    <sheet name="DATA" sheetId="1" r:id="rId1"/>
    <sheet name="METADATA" sheetId="2" r:id="rId2"/>
    <sheet name="Sheet12" sheetId="3" r:id="rId3"/>
    <sheet name="Sheet13" sheetId="4" r:id="rId4"/>
  </sheets>
  <definedNames/>
  <calcPr fullCalcOnLoad="1"/>
</workbook>
</file>

<file path=xl/comments1.xml><?xml version="1.0" encoding="utf-8"?>
<comments xmlns="http://schemas.openxmlformats.org/spreadsheetml/2006/main">
  <authors>
    <author/>
  </authors>
  <commentList>
    <comment ref="G355" authorId="0">
      <text>
        <r>
          <rPr>
            <sz val="10"/>
            <color rgb="FF000000"/>
            <rFont val="Arial"/>
            <family val="0"/>
          </rPr>
          <t>misspelling: 'sofware'
 -Mike Stuart
corrected, thanks
 -Jeroen Bosman</t>
        </r>
      </text>
    </comment>
    <comment ref="I585" authorId="0">
      <text>
        <r>
          <rPr>
            <sz val="10"/>
            <color rgb="FF000000"/>
            <rFont val="Arial"/>
            <family val="0"/>
          </rPr>
          <t>Book- and Chapter level metrics would be better as the altmetrics are only 1/5th of all metrics available.
 -Martijn Roelandse
Thanks for your comment; we have adapted the freetext description. Could you explain what you mean by "1/5th"?  Is that 20% of types of data? Or is only 20% coming from Altmetric and the rest server stats from Springer?
 -Jeroen Bosman
For each book/chapter, if available, Bookmetrix provides citations (CrossRef), online mentions (Altmetrics), reference manager readers (Mendeley), downloads and book reviews (Springer). See e.g. http://www.bookmetrix.com/detail/book/c10baa50-fee0-4606-b660-0d3e8fafceb3#citations. I hope this clarifies things a little.
 -Martijn Roelandse
Thanks again! So indeed mix of sources and types
 -Jeroen Bosman</t>
        </r>
      </text>
    </comment>
    <comment ref="X4" authorId="0">
      <text>
        <r>
          <rPr>
            <sz val="10"/>
            <color rgb="FF000000"/>
            <rFont val="Arial"/>
            <family val="0"/>
          </rPr>
          <t>Greetings - OSF has comments function, admin of project decides whether to turn it on (e.g., https://osf.io/y5gr9/ convo icon on top right).  This is a great list!
 -Brian Nosek
Thanks Brian, I've adapted that!
 -Bianca Kramer</t>
        </r>
      </text>
    </comment>
    <comment ref="G387" authorId="0">
      <text>
        <r>
          <rPr>
            <sz val="10"/>
            <color rgb="FF000000"/>
            <rFont val="Arial"/>
            <family val="0"/>
          </rPr>
          <t>Note: PeerJ PrePrints takes preprint articles from anywhere (not just from articles submitted to PeerJ).
 -Peter Binfield
Thanks Peter. Have adapted accordingly.
 -Jeroen Bosman</t>
        </r>
      </text>
    </comment>
  </commentList>
</comments>
</file>

<file path=xl/comments2.xml><?xml version="1.0" encoding="utf-8"?>
<comments xmlns="http://schemas.openxmlformats.org/spreadsheetml/2006/main">
  <authors>
    <author/>
  </authors>
  <commentList>
    <comment ref="B3" authorId="0">
      <text>
        <r>
          <rPr>
            <sz val="10"/>
            <color rgb="FF000000"/>
            <rFont val="Arial"/>
            <family val="0"/>
          </rPr>
          <t>Marianne Giltrud
 -Marianne E. Giltrud</t>
        </r>
      </text>
    </comment>
  </commentList>
</comments>
</file>

<file path=xl/sharedStrings.xml><?xml version="1.0" encoding="utf-8"?>
<sst xmlns="http://schemas.openxmlformats.org/spreadsheetml/2006/main" count="5393" uniqueCount="2673">
  <si>
    <t>Want to get rid of the "No fly zone" hash obscuring your view? Uncheck protected ranges in the View menu!</t>
  </si>
  <si>
    <t>Please do not sort columns/rows!</t>
  </si>
  <si>
    <t>ID</t>
  </si>
  <si>
    <t>NAME</t>
  </si>
  <si>
    <t>URL</t>
  </si>
  <si>
    <t>WEBLAUNCHYEAR</t>
  </si>
  <si>
    <t>PRIMEPHASEALPHA</t>
  </si>
  <si>
    <t>PRIMEPHASENUMBER</t>
  </si>
  <si>
    <t>FUNCTIONFREE</t>
  </si>
  <si>
    <t>UI_FUNCTIONFREE</t>
  </si>
  <si>
    <t>FUNCTIONCONTROLLLED</t>
  </si>
  <si>
    <t>G-E-O-CATEGORY</t>
  </si>
  <si>
    <t>UI_GEOCATEGORY</t>
  </si>
  <si>
    <t>UI_FIELDUSE_AH</t>
  </si>
  <si>
    <t>UI_FIELDUSE_SS</t>
  </si>
  <si>
    <t>UI_FIELDUSE_LF</t>
  </si>
  <si>
    <t>UI_FIELDUSE_PT</t>
  </si>
  <si>
    <t>TWITTERACCOUNT</t>
  </si>
  <si>
    <t>TWITTERFOLLOW_20150501</t>
  </si>
  <si>
    <t>ACTIVEPRE</t>
  </si>
  <si>
    <t>ACTIVEDIS</t>
  </si>
  <si>
    <t>ACTIVEANA</t>
  </si>
  <si>
    <t>ACTIVEWRI</t>
  </si>
  <si>
    <t>ACTIVEPUB</t>
  </si>
  <si>
    <t>ACTIVEOUT</t>
  </si>
  <si>
    <t>ACTIVEASS</t>
  </si>
  <si>
    <t>UI_REMARKS</t>
  </si>
  <si>
    <t>name (blue ones were added last month)</t>
  </si>
  <si>
    <t>link</t>
  </si>
  <si>
    <t>year of weblaunch / introduction / founding</t>
  </si>
  <si>
    <t>primary phase of workflow targeted</t>
  </si>
  <si>
    <t>phase order</t>
  </si>
  <si>
    <t>what is/does it? (free text)</t>
  </si>
  <si>
    <t>user input for "what is/does it?"</t>
  </si>
  <si>
    <t>what is/does it? (controlled)</t>
  </si>
  <si>
    <t>Open / Efficient / Good</t>
  </si>
  <si>
    <t>Does the tool make science more Open, Efficient or Good / Reproducible?</t>
  </si>
  <si>
    <t>Is tool valuable for Arts &amp; Humanities? (enter AH)</t>
  </si>
  <si>
    <t>Is tool valuable for Social Sciences? (enter SS)</t>
  </si>
  <si>
    <t>Is tool valuable for Life Sciences? (enter LF)</t>
  </si>
  <si>
    <t>Is tool valuable for Physical Sciences &amp; Technology? (enter PT)</t>
  </si>
  <si>
    <t>Twitter account URL</t>
  </si>
  <si>
    <t>Twitter followers on December 1, 2015</t>
  </si>
  <si>
    <t>preparation / define research priorities / get funding</t>
  </si>
  <si>
    <t>discovery, data collection</t>
  </si>
  <si>
    <t>analysis</t>
  </si>
  <si>
    <t>authoring / writing / including annotations</t>
  </si>
  <si>
    <t>publication / archiving / sharing</t>
  </si>
  <si>
    <t>outreach &amp; visibility</t>
  </si>
  <si>
    <t>assessment / metrics (incl. comments, discussion)</t>
  </si>
  <si>
    <t>Any comment you may have on this tool</t>
  </si>
  <si>
    <t xml:space="preserve">Open Science Framework </t>
  </si>
  <si>
    <t>https://osf.io</t>
  </si>
  <si>
    <t>project management/planning</t>
  </si>
  <si>
    <t>open network of research documents, version control system, collaboration software, project management and registering; badges? also: commenting</t>
  </si>
  <si>
    <t>open project management</t>
  </si>
  <si>
    <t>G</t>
  </si>
  <si>
    <t>https://twitter.com/OSFramework</t>
  </si>
  <si>
    <t>V</t>
  </si>
  <si>
    <t>AsPredicted</t>
  </si>
  <si>
    <t>standardized preregistration form + platform</t>
  </si>
  <si>
    <t>preregistration platform</t>
  </si>
  <si>
    <t>no account</t>
  </si>
  <si>
    <t>Confluence (Atlassian)</t>
  </si>
  <si>
    <t>https://www.atlassian.com/software/confluence</t>
  </si>
  <si>
    <t>team collaboration/planning</t>
  </si>
  <si>
    <t>project management</t>
  </si>
  <si>
    <t>E</t>
  </si>
  <si>
    <t>https://twitter.com/Confluence</t>
  </si>
  <si>
    <t>DMP Tool</t>
  </si>
  <si>
    <t>create data mangement plans</t>
  </si>
  <si>
    <t>Projects</t>
  </si>
  <si>
    <t>https://projects.ac/</t>
  </si>
  <si>
    <t>science project management; manage experiments and data</t>
  </si>
  <si>
    <t>https://twitter.com/projects</t>
  </si>
  <si>
    <t xml:space="preserve">Innocentive </t>
  </si>
  <si>
    <t>http://www.innocentive.com/</t>
  </si>
  <si>
    <t>crowdsource/define research priorities/ideas/collaborations</t>
  </si>
  <si>
    <t>crowdsourced innovation</t>
  </si>
  <si>
    <t>connect researchers to research</t>
  </si>
  <si>
    <t>E/O</t>
  </si>
  <si>
    <t>https://twitter.com/InnoCentive</t>
  </si>
  <si>
    <t>Syneratio</t>
  </si>
  <si>
    <t>crowdfunding and collaboration</t>
  </si>
  <si>
    <t/>
  </si>
  <si>
    <t>crowdfunding platform, and more</t>
  </si>
  <si>
    <t>Direct2experts</t>
  </si>
  <si>
    <t>http://direct2experts.org/</t>
  </si>
  <si>
    <t>A federated national (US) network of research networks in biomedicine</t>
  </si>
  <si>
    <t xml:space="preserve">experts search engine </t>
  </si>
  <si>
    <t>V?</t>
  </si>
  <si>
    <t>Scholar Universe</t>
  </si>
  <si>
    <t>http://www.scholaruniverse.com/</t>
  </si>
  <si>
    <t>find experts</t>
  </si>
  <si>
    <t>AcademicLabs</t>
  </si>
  <si>
    <t>http://www.academiclabs.co/</t>
  </si>
  <si>
    <t>researcher profiling (&amp; social network)</t>
  </si>
  <si>
    <t>Facilitate research (group) collaboration &amp; find matches</t>
  </si>
  <si>
    <t>matching network</t>
  </si>
  <si>
    <t>https://twitter.com/academiclabsco</t>
  </si>
  <si>
    <t>DHcommons</t>
  </si>
  <si>
    <t>http://dhcommons.org/</t>
  </si>
  <si>
    <t>digital humanities platform matching projects to researchers</t>
  </si>
  <si>
    <t>O/E</t>
  </si>
  <si>
    <t>https://twitter.com/DHCommons</t>
  </si>
  <si>
    <t>Journal of Brief Ideas</t>
  </si>
  <si>
    <t>http://beta.briefideas.org/</t>
  </si>
  <si>
    <t>citable online index of research ideas available for public scrutiny</t>
  </si>
  <si>
    <t>research ideas search engine</t>
  </si>
  <si>
    <t>O/E</t>
  </si>
  <si>
    <t>Thinklab</t>
  </si>
  <si>
    <t>http://thinklab.com/</t>
  </si>
  <si>
    <t>fund / get contract</t>
  </si>
  <si>
    <t>Open Science platform where researchers and commenters can get paid</t>
  </si>
  <si>
    <t>https://twitter.com/thinklab</t>
  </si>
  <si>
    <t>Kaggle</t>
  </si>
  <si>
    <t>http://www.kaggle.com/</t>
  </si>
  <si>
    <t>connect data scientists to (commercial) market; open code competitions</t>
  </si>
  <si>
    <t>contract competition</t>
  </si>
  <si>
    <t>https://twitter.com/kaggle</t>
  </si>
  <si>
    <t>34.7K</t>
  </si>
  <si>
    <t xml:space="preserve">Consano </t>
  </si>
  <si>
    <t>https://www.consano.org/</t>
  </si>
  <si>
    <t xml:space="preserve">non-profit curated crowdfunding for medical research projects </t>
  </si>
  <si>
    <t>crowdfunding platform</t>
  </si>
  <si>
    <t>https://twitter.com/Consano</t>
  </si>
  <si>
    <t>Endeavorist</t>
  </si>
  <si>
    <t>https://www.endeavorist.org</t>
  </si>
  <si>
    <t>matching research and funds/grants</t>
  </si>
  <si>
    <t>E/G</t>
  </si>
  <si>
    <t>https://twitter.com/EndeavoristOrg</t>
  </si>
  <si>
    <t>Experiment</t>
  </si>
  <si>
    <t>https://experiment.com/</t>
  </si>
  <si>
    <t>platform for projects looking for crowdfunding</t>
  </si>
  <si>
    <t>My Projects</t>
  </si>
  <si>
    <t>http://myprojects.cancerresearchuk.org/</t>
  </si>
  <si>
    <t xml:space="preserve">showcase of research projects, public can choose which to donate to </t>
  </si>
  <si>
    <t>https://twitter.com/MyProjects</t>
  </si>
  <si>
    <t xml:space="preserve">Petridish </t>
  </si>
  <si>
    <t>http://www.petridish.org/</t>
  </si>
  <si>
    <t>curated platform of science projects for crowdfunding</t>
  </si>
  <si>
    <t>https://twitter.com/petridishorg</t>
  </si>
  <si>
    <t>SciFlies</t>
  </si>
  <si>
    <t>http://sciflies.org/</t>
  </si>
  <si>
    <t>Organizes crowdfunding</t>
  </si>
  <si>
    <t>https://twitter.com/SciFlies</t>
  </si>
  <si>
    <t>SciFund</t>
  </si>
  <si>
    <t>http://scifundchallenge.org/</t>
  </si>
  <si>
    <t>support researchers in crowdfunding and science outreach activities</t>
  </si>
  <si>
    <t>https://twitter.com/SciFund</t>
  </si>
  <si>
    <t>Thinkable.org</t>
  </si>
  <si>
    <t>https://thinkable.org/</t>
  </si>
  <si>
    <t>promote open &amp; fundamental research through funding, prizes and sponsorhsips</t>
  </si>
  <si>
    <t>G/E</t>
  </si>
  <si>
    <t>https://twitter.com/thinkable_org</t>
  </si>
  <si>
    <t>Walacea</t>
  </si>
  <si>
    <t>http://walacea.com/</t>
  </si>
  <si>
    <t>crowdfunding</t>
  </si>
  <si>
    <t>https://twitter.com/walacea_</t>
  </si>
  <si>
    <t>Foundation Directory</t>
  </si>
  <si>
    <t>https://fconline.foundationcenter.org/</t>
  </si>
  <si>
    <t>finding funders</t>
  </si>
  <si>
    <t>funder search</t>
  </si>
  <si>
    <t>https://twitter.com/fdncenter</t>
  </si>
  <si>
    <t>109K</t>
  </si>
  <si>
    <t>Fundref search</t>
  </si>
  <si>
    <t>http://search.crossref.org/fundref</t>
  </si>
  <si>
    <t>Search research funding organisations</t>
  </si>
  <si>
    <t xml:space="preserve">Grant Forward </t>
  </si>
  <si>
    <t>https://www.grantforward.com</t>
  </si>
  <si>
    <t>Search engine for research grants</t>
  </si>
  <si>
    <t>https://twitter.com/GrantForward</t>
  </si>
  <si>
    <t>Grants.gov</t>
  </si>
  <si>
    <t>http://www.grants.gov/</t>
  </si>
  <si>
    <t>overview of US grants</t>
  </si>
  <si>
    <t>https://twitter.com/Grantsdotgov</t>
  </si>
  <si>
    <t>Newton's list</t>
  </si>
  <si>
    <t>http://newtonslist.crdfglobal.org/</t>
  </si>
  <si>
    <t>https://twitter.com/crdfglobal</t>
  </si>
  <si>
    <t>Pivot</t>
  </si>
  <si>
    <t>http://pivot.cos.com/</t>
  </si>
  <si>
    <t>Research Professional</t>
  </si>
  <si>
    <t>http://info.researchprofessional.com/</t>
  </si>
  <si>
    <t>https://twitter.com/ResearchRes</t>
  </si>
  <si>
    <t>WorldCat</t>
  </si>
  <si>
    <t>http://www.worldcat.org/</t>
  </si>
  <si>
    <t>search (lit/data/patents/code)</t>
  </si>
  <si>
    <t>search books, articles and more; find holding libraries</t>
  </si>
  <si>
    <t>collated library catalogue search engine</t>
  </si>
  <si>
    <t>https://twitter.com/worldcatorg</t>
  </si>
  <si>
    <t>Standard Analytics</t>
  </si>
  <si>
    <t>http://www.standardanalytics.io/</t>
  </si>
  <si>
    <t>making scientific information (from articles/databases) machine readable and API-accessible, adding linked data and semantic enhancements</t>
  </si>
  <si>
    <t>enhancing bibliographic records</t>
  </si>
  <si>
    <t>LinkNovate</t>
  </si>
  <si>
    <t>http://www.linknovate.com/</t>
  </si>
  <si>
    <t>Find experts, technology, innovative startups through non-pub sources</t>
  </si>
  <si>
    <t>experts search engine</t>
  </si>
  <si>
    <t>https://twitter.com/linknovate</t>
  </si>
  <si>
    <t>Crossref Simple Text Query</t>
  </si>
  <si>
    <t>http://www.crossref.org/SimpleTextQuery/</t>
  </si>
  <si>
    <t>?</t>
  </si>
  <si>
    <t>Batch retrieving DOI's based on free style bibliography</t>
  </si>
  <si>
    <t>extracting metadata</t>
  </si>
  <si>
    <t>PT</t>
  </si>
  <si>
    <t xml:space="preserve">nanoHUB </t>
  </si>
  <si>
    <t>https://nanohub.org/</t>
  </si>
  <si>
    <t>centralized platform for computational nanotechnology research, education, and collaboration</t>
  </si>
  <si>
    <t>field specific search engine</t>
  </si>
  <si>
    <t>https://twitter.com/nanoHUBnews</t>
  </si>
  <si>
    <t>Neuroscience Information Framework</t>
  </si>
  <si>
    <t>https://www.neuinfo.org/</t>
  </si>
  <si>
    <t>neuroscience information, tools, data or materials, stands, ontology</t>
  </si>
  <si>
    <t>https://twitter.com/neuinfo</t>
  </si>
  <si>
    <t>27.8K</t>
  </si>
  <si>
    <t>PubMed</t>
  </si>
  <si>
    <t>https://www.ncbi.nlm.nih.gov/pubmed/</t>
  </si>
  <si>
    <t>discovery tool for biomedical sciences</t>
  </si>
  <si>
    <t>https://twitter.com/ncbi_pubmed</t>
  </si>
  <si>
    <t>20.6K</t>
  </si>
  <si>
    <t>PubPsych</t>
  </si>
  <si>
    <t>http://www.pubpsych.eu/</t>
  </si>
  <si>
    <t>search psychological literature, mainly European</t>
  </si>
  <si>
    <t>https://twitter.com/PubPsych</t>
  </si>
  <si>
    <t>Refindit</t>
  </si>
  <si>
    <t>metasearch engine for life sciences</t>
  </si>
  <si>
    <t>Scicurve</t>
  </si>
  <si>
    <t>http://scicurve.com/</t>
  </si>
  <si>
    <t>Visual exploration of PubMed literature records</t>
  </si>
  <si>
    <t>https://twitter.com/scicurve</t>
  </si>
  <si>
    <t>CiteSeer(X)</t>
  </si>
  <si>
    <t>http://citeseerx.ist.psu.edu/</t>
  </si>
  <si>
    <t>bibliographical database, citation enhanced</t>
  </si>
  <si>
    <t>field specific search engine, citation enhanced</t>
  </si>
  <si>
    <t>https://twitter.com/CiteSeerX</t>
  </si>
  <si>
    <t>GoPubMed</t>
  </si>
  <si>
    <t>http://www.gopubmed.com/web/gopubmed/</t>
  </si>
  <si>
    <t>semantic search using MEDLINE corpus</t>
  </si>
  <si>
    <t>Medline</t>
  </si>
  <si>
    <t>http://www.nlm.nih.gov/pubs/factsheets/medline.html</t>
  </si>
  <si>
    <t>index of medical literature</t>
  </si>
  <si>
    <t>PubGet</t>
  </si>
  <si>
    <t>http://pubget.com/</t>
  </si>
  <si>
    <t>Search engine for life-science PDFs</t>
  </si>
  <si>
    <t>https://twitter.com/pubget</t>
  </si>
  <si>
    <t>Quertle</t>
  </si>
  <si>
    <t>http://www.quertle.info/</t>
  </si>
  <si>
    <t>https://twitter.com/Quertle</t>
  </si>
  <si>
    <t>RepEc (Research papers in Economics)</t>
  </si>
  <si>
    <t>http://repec.org/</t>
  </si>
  <si>
    <t>online bibliographic database for economics</t>
  </si>
  <si>
    <t>Open Commons of Phenomenology</t>
  </si>
  <si>
    <t>http://www.ocoph.org/</t>
  </si>
  <si>
    <t>Create open bibliographic register of phenomenological literature. Planned: full-text search, citation indexing, timeline and network visualisations, online annotations, ratings</t>
  </si>
  <si>
    <t>field specific search engine, collaborative</t>
  </si>
  <si>
    <t>O</t>
  </si>
  <si>
    <t>https://twitter.com/OpenPheno</t>
  </si>
  <si>
    <t>PhilPapers</t>
  </si>
  <si>
    <t>http://philpapers.org/</t>
  </si>
  <si>
    <t>comprehensive citation enhanced search, archive &amp; community for philosophy</t>
  </si>
  <si>
    <t>(V)</t>
  </si>
  <si>
    <t>Chemspider</t>
  </si>
  <si>
    <t>http://www.chemspider.com/</t>
  </si>
  <si>
    <t>search chemical structures by name and structure</t>
  </si>
  <si>
    <t>field specific search engine, for chemical structures</t>
  </si>
  <si>
    <t>https://twitter.com/ChemSpider</t>
  </si>
  <si>
    <t>COD</t>
  </si>
  <si>
    <t>http://www.crystallography.net/</t>
  </si>
  <si>
    <t>Open-access collection of crystal structures of organic, inorganic, metal-organic compounds and minerals</t>
  </si>
  <si>
    <t>field specific search engine, for crystal structures</t>
  </si>
  <si>
    <t>CERN Open Data</t>
  </si>
  <si>
    <t>find (and use) CERN data</t>
  </si>
  <si>
    <t>field specific search engine, for data</t>
  </si>
  <si>
    <t>DataBank</t>
  </si>
  <si>
    <t>http://data.worldbank.org/</t>
  </si>
  <si>
    <t>free economic/social data from World Bank</t>
  </si>
  <si>
    <t>https://twitter.com/worldbankdata</t>
  </si>
  <si>
    <t>28K</t>
  </si>
  <si>
    <t>DocGraph - Linea</t>
  </si>
  <si>
    <t>community open data platform to discover, aggregate and enrich new open healthcare datasets</t>
  </si>
  <si>
    <t>One Repo</t>
  </si>
  <si>
    <t>demo of database for all content of eventually all the world’s repositories,in uniform format, freely accessible to all as a set of web services and as harvestable data</t>
  </si>
  <si>
    <t>EurekaMag</t>
  </si>
  <si>
    <t>http://eurekamag.com/</t>
  </si>
  <si>
    <t>search engine for natural science literature pre-2000, including reports, reviews, meeting; uploading full-text encouraged</t>
  </si>
  <si>
    <t>field specific search engine, for natural science</t>
  </si>
  <si>
    <t>https://twitter.com/EurekaMag</t>
  </si>
  <si>
    <t>SciBite</t>
  </si>
  <si>
    <t>http://scibite.com</t>
  </si>
  <si>
    <t>using text-mining to track latest news in pharma/biotech (in-company and free search interface)</t>
  </si>
  <si>
    <t>field specific search engine, for news</t>
  </si>
  <si>
    <t>https://twitter.com/Scibite</t>
  </si>
  <si>
    <t>GenBank</t>
  </si>
  <si>
    <t>http://www.ncbi.nlm.nih.gov/genbank/</t>
  </si>
  <si>
    <t>annotated collection of all publicly available DNA sequences, provided by NCBI</t>
  </si>
  <si>
    <t>field specific search engine, searching DNA sequences</t>
  </si>
  <si>
    <t>OpenPHACTS</t>
  </si>
  <si>
    <t>http://www.openphacts.org/</t>
  </si>
  <si>
    <t>open access innovation platform for drug discovery via a semantic web approach</t>
  </si>
  <si>
    <t>field specific search engine, searching economic data</t>
  </si>
  <si>
    <t>https://twitter.com/Open_PHACTS</t>
  </si>
  <si>
    <t>Expernova</t>
  </si>
  <si>
    <t>https://en.expernova.com</t>
  </si>
  <si>
    <t>search engine for innovation</t>
  </si>
  <si>
    <t>field specific search engine, searching experts and companies</t>
  </si>
  <si>
    <t>https://twitter.com/Expernova</t>
  </si>
  <si>
    <t>PaleoBioDB</t>
  </si>
  <si>
    <t>https://paleobiodb.org</t>
  </si>
  <si>
    <t>provide global, collection-based occurrence and taxonomic data for organisms of all geological ages, as well data services to allow easy access to data for independent development of applications</t>
  </si>
  <si>
    <t>field specific search engine, searching taxonomic data of organisms</t>
  </si>
  <si>
    <t>https://twitter.com/PaleoDB</t>
  </si>
  <si>
    <t>Yale Image Finder</t>
  </si>
  <si>
    <t>search OA images and figures in PubMedCentral  by searching text within images</t>
  </si>
  <si>
    <t>field specific search engine, searching text in images</t>
  </si>
  <si>
    <t>MEDIE</t>
  </si>
  <si>
    <t>http://www.nactem.ac.uk/medie/search.cgi</t>
  </si>
  <si>
    <t>retrieving biomedical correlations from medline</t>
  </si>
  <si>
    <t>field specific search engine, semantic</t>
  </si>
  <si>
    <t>JournalMap</t>
  </si>
  <si>
    <t>Search (environmental) literature based on geolocation</t>
  </si>
  <si>
    <t>field specific search engine, with geolocations</t>
  </si>
  <si>
    <t xml:space="preserve">Libraccess </t>
  </si>
  <si>
    <t>http://libraccess.org/</t>
  </si>
  <si>
    <t>Not-for-profit platform, international and interdisciplinary, full text aggregating open access resources across repositories, to make them widely available.</t>
  </si>
  <si>
    <t>full text OA aggragation, multidisciplinary</t>
  </si>
  <si>
    <t>https://twitter.com/Libraccess</t>
  </si>
  <si>
    <t>OALib (search)</t>
  </si>
  <si>
    <t>http://www.oalib.com</t>
  </si>
  <si>
    <t>aggregate and index scholarly OA publications</t>
  </si>
  <si>
    <t>https://twitter.com/OalibJ</t>
  </si>
  <si>
    <t>Paperity</t>
  </si>
  <si>
    <t>http://paperity.org/</t>
  </si>
  <si>
    <t>multidisciplinary OA aggragation</t>
  </si>
  <si>
    <t>https://twitter.com/Paperity</t>
  </si>
  <si>
    <t>ResearchPad</t>
  </si>
  <si>
    <t>http://researchpad.co/</t>
  </si>
  <si>
    <t xml:space="preserve">OA search engine/ePub reader </t>
  </si>
  <si>
    <t>https://twitter.com/researchpad</t>
  </si>
  <si>
    <t>Science Open articles/authors</t>
  </si>
  <si>
    <t>https://www.scienceopen.com/home?5</t>
  </si>
  <si>
    <t>OA aggragation, multi-field</t>
  </si>
  <si>
    <t>https://twitter.com/Science_Open</t>
  </si>
  <si>
    <t>Scilit</t>
  </si>
  <si>
    <t>http://www.scilit.net</t>
  </si>
  <si>
    <t>FT OA aggragation</t>
  </si>
  <si>
    <t>DBpedia</t>
  </si>
  <si>
    <t>dbpedia.org</t>
  </si>
  <si>
    <t xml:space="preserve">crowdsourced extraction of structured information from Wikipedia </t>
  </si>
  <si>
    <t>machine readable reference</t>
  </si>
  <si>
    <t>CitEc (Citations in Economics)</t>
  </si>
  <si>
    <t>http://citec.repec.org/</t>
  </si>
  <si>
    <t>extracting references and citation from economics publications</t>
  </si>
  <si>
    <t>machine readable references</t>
  </si>
  <si>
    <t>https://twitter.com/repecCitEc</t>
  </si>
  <si>
    <t>-</t>
  </si>
  <si>
    <t>JISC Open Citations</t>
  </si>
  <si>
    <t>http://opencitations.net/</t>
  </si>
  <si>
    <t>making references available</t>
  </si>
  <si>
    <t>https://twitter.com/dshotton</t>
  </si>
  <si>
    <t>Metalib</t>
  </si>
  <si>
    <t>http://www.exlibrisgroup.com/category/MetaLibOverview</t>
  </si>
  <si>
    <t>federated search</t>
  </si>
  <si>
    <t>metasearch engine</t>
  </si>
  <si>
    <t>Baidu Scholar</t>
  </si>
  <si>
    <t>http://xueshu.baidu.com/</t>
  </si>
  <si>
    <t>scholarly search engine (Chinese)</t>
  </si>
  <si>
    <t>multidisciplinary search engine</t>
  </si>
  <si>
    <t>Europeana</t>
  </si>
  <si>
    <t>http://www.europeana.eu</t>
  </si>
  <si>
    <t>search documents and artefacts from the European heritage institutions</t>
  </si>
  <si>
    <t>https://twitter.com/Europeanaeu</t>
  </si>
  <si>
    <t>22.3K</t>
  </si>
  <si>
    <t>Hathi</t>
  </si>
  <si>
    <t>http://www.hathitrust.org/</t>
  </si>
  <si>
    <t>preserve and disseminate collections of partner institutions in digital form</t>
  </si>
  <si>
    <t>https://twitter.com/hathitrust</t>
  </si>
  <si>
    <t>JSTOR</t>
  </si>
  <si>
    <t>database of journal articles, books and primary sources; some public domain material, back files</t>
  </si>
  <si>
    <t>31K</t>
  </si>
  <si>
    <t>Open Grey</t>
  </si>
  <si>
    <t>http://www.opengrey.eu/</t>
  </si>
  <si>
    <t>search grey literature (in Europe), data from 1950s onwards</t>
  </si>
  <si>
    <t>https://twitter.com/GreyLitNet</t>
  </si>
  <si>
    <t>Recherche Isidore</t>
  </si>
  <si>
    <t>http://www.rechercheisidore.fr/</t>
  </si>
  <si>
    <t>Integrated search of archives &amp; repositories for SSH search (French)</t>
  </si>
  <si>
    <t>https://twitter.com/rech_isidore</t>
  </si>
  <si>
    <t>Research-o-Matic</t>
  </si>
  <si>
    <t>http://www.researchomatic.com/</t>
  </si>
  <si>
    <t>e-library of academic research material (essays, book notes, AP notes, term papers, research papers, theses, assignments &amp; dissertations)</t>
  </si>
  <si>
    <t>https://twitter.com/Researchomatic</t>
  </si>
  <si>
    <t>16.4K</t>
  </si>
  <si>
    <t xml:space="preserve">Google Scholar </t>
  </si>
  <si>
    <t>http://scholar.google.com/</t>
  </si>
  <si>
    <t>index scholarly publications</t>
  </si>
  <si>
    <t>multidisciplinary search engine, citation enhanced</t>
  </si>
  <si>
    <t>Microsoft Academic Search (MAS)</t>
  </si>
  <si>
    <t>http://academic.research.microsoft.com/</t>
  </si>
  <si>
    <t xml:space="preserve"> citation index</t>
  </si>
  <si>
    <t>https://twitter.com/MSFTAcademic</t>
  </si>
  <si>
    <t>Science Citation Index (Web of Science)</t>
  </si>
  <si>
    <t>http://thomsonreuters.com/thomson-reuters-web-of-science/</t>
  </si>
  <si>
    <t>citation index</t>
  </si>
  <si>
    <t>https://twitter.com/webofscience</t>
  </si>
  <si>
    <t>Science Open Citation Index</t>
  </si>
  <si>
    <t>https://www.scienceopen.com/</t>
  </si>
  <si>
    <t>experiment &amp; collect/mine/extract data</t>
  </si>
  <si>
    <t>citation index underlying Science Open database</t>
  </si>
  <si>
    <t xml:space="preserve">Scopus </t>
  </si>
  <si>
    <t>http://www.scopus.com</t>
  </si>
  <si>
    <t>citation indexing</t>
  </si>
  <si>
    <t>https://twitter.com/Scopus</t>
  </si>
  <si>
    <t>13.7K</t>
  </si>
  <si>
    <t>Semantic Scholar</t>
  </si>
  <si>
    <t xml:space="preserve">semantic search engine for (OA?) computer science papers </t>
  </si>
  <si>
    <t>BookGenie451</t>
  </si>
  <si>
    <t>http://www.bookgenie451.com</t>
  </si>
  <si>
    <t>discovering books &amp; more</t>
  </si>
  <si>
    <t>multidisciplinary search engine, for books</t>
  </si>
  <si>
    <t>https://twitter.com/BookGenie451</t>
  </si>
  <si>
    <t>Research Data Switchboard</t>
  </si>
  <si>
    <t>Find connections between research datasets across ANDS, Dryad, CERN and other international repositories</t>
  </si>
  <si>
    <t>multidisciplinary search engine, for data</t>
  </si>
  <si>
    <t>SHARE Notify</t>
  </si>
  <si>
    <t>search events across the research cycle</t>
  </si>
  <si>
    <t>multidisciplinary search engine, for events in research whole cycle</t>
  </si>
  <si>
    <t>Delpher</t>
  </si>
  <si>
    <t>http://www.delpher.nl/</t>
  </si>
  <si>
    <t>search engine for full text search of Dutch literary and journalism heritage</t>
  </si>
  <si>
    <t>multidisciplinary search engine, searching digitized historical documents</t>
  </si>
  <si>
    <t>https://twitter.com/DelpherNL</t>
  </si>
  <si>
    <t>PLOS Cloud Explorer</t>
  </si>
  <si>
    <t>Visualization of PLOS articles by subject areas</t>
  </si>
  <si>
    <t>multidisciplinary search engine, with visualization</t>
  </si>
  <si>
    <t>OpenEdition</t>
  </si>
  <si>
    <t>http://www.openedition.org/?lang=en</t>
  </si>
  <si>
    <t>Platform that combines calendar, blogging and OA journals/books for (French) SSH</t>
  </si>
  <si>
    <t>OA journal platform</t>
  </si>
  <si>
    <t>https://twitter.com/openeditionsays</t>
  </si>
  <si>
    <t>BASE (Bielefeld Academic Search Engine)</t>
  </si>
  <si>
    <t>http://www.base-search.net/</t>
  </si>
  <si>
    <t>scholarly search engine indexing repository content</t>
  </si>
  <si>
    <t>open access search engine</t>
  </si>
  <si>
    <t>https://twitter.com/BASEsearch</t>
  </si>
  <si>
    <t>CORE</t>
  </si>
  <si>
    <t>http://core.ac.uk/</t>
  </si>
  <si>
    <t>search across OA repositories</t>
  </si>
  <si>
    <t>Digital Commons Network</t>
  </si>
  <si>
    <t>http://network.bepress.com/</t>
  </si>
  <si>
    <t>search engine for content of repositories using BEpress software</t>
  </si>
  <si>
    <t/>
  </si>
  <si>
    <t>OAIster</t>
  </si>
  <si>
    <t>http://www.oclc.org/oaister.en.html?urlm=168646</t>
  </si>
  <si>
    <t>scholarly search engine indexing repositories</t>
  </si>
  <si>
    <t>OpenAIRE</t>
  </si>
  <si>
    <t>https://www.openaire.eu</t>
  </si>
  <si>
    <t>knowledge infrastructure aggregating OA and funded (FP7, H2020, national) content</t>
  </si>
  <si>
    <t>https://twitter.com/OpenAIRE_eu</t>
  </si>
  <si>
    <t>RockYourPaper</t>
  </si>
  <si>
    <t>http://www.rockyourpaper.org/</t>
  </si>
  <si>
    <t>(OA) Discovery and reference management platform focus on South Asia, Africa and Latin America</t>
  </si>
  <si>
    <t>https://twitter.com/rockurpaper</t>
  </si>
  <si>
    <t>Stack Exchange</t>
  </si>
  <si>
    <t>http://stackexchange.com/sites#</t>
  </si>
  <si>
    <t>Scholarly and non scholarly Q&amp;A, by subject</t>
  </si>
  <si>
    <t>Q&amp;A platform</t>
  </si>
  <si>
    <t>https://twitter.com/StackExchange</t>
  </si>
  <si>
    <t>14.3K</t>
  </si>
  <si>
    <t>WonderLib</t>
  </si>
  <si>
    <t>https://wonderlib.com</t>
  </si>
  <si>
    <t>research engine fuelled by experts: email questions, expert researcher will send back key reseources</t>
  </si>
  <si>
    <t>https://twitter.com/wonderlib</t>
  </si>
  <si>
    <t>Biostars</t>
  </si>
  <si>
    <t>https://www.biostars.org/</t>
  </si>
  <si>
    <t>Q&amp;A platform for bioinformatics, by subject</t>
  </si>
  <si>
    <t>Q&amp;A platform, field-specific</t>
  </si>
  <si>
    <t>https://twitter.com/biostarquestion</t>
  </si>
  <si>
    <t xml:space="preserve">Wolfram Alpha </t>
  </si>
  <si>
    <t>http://www.wolframalpha.com/</t>
  </si>
  <si>
    <t>computational knowledge engine</t>
  </si>
  <si>
    <t>reference</t>
  </si>
  <si>
    <t>https://twitter.com/Wolfram_Alpha</t>
  </si>
  <si>
    <t>44.4K</t>
  </si>
  <si>
    <t>ContentMine</t>
  </si>
  <si>
    <t>http://contentmine.org/</t>
  </si>
  <si>
    <t>mine facts from scientific literature</t>
  </si>
  <si>
    <t>reference (as linked data)</t>
  </si>
  <si>
    <t>https://twitter.com/TheContentMine</t>
  </si>
  <si>
    <t>GRID</t>
  </si>
  <si>
    <t>https://www.grid.ac/</t>
  </si>
  <si>
    <t>research organization directory/dataset with IDs (in JSON/CSV)</t>
  </si>
  <si>
    <t>research organization directory</t>
  </si>
  <si>
    <t>https://twitter.com/grid_ac</t>
  </si>
  <si>
    <t>Orgref</t>
  </si>
  <si>
    <t>http://www.orgref.org/web/download.htm</t>
  </si>
  <si>
    <t>research organization directory/dataset with IDs (in CSV)</t>
  </si>
  <si>
    <t>https://twitter.com/OrgRef</t>
  </si>
  <si>
    <t>ACI Scholarly Blog Index</t>
  </si>
  <si>
    <t>http://scholar.aci.info/</t>
  </si>
  <si>
    <t>search engine for scholarly blogposts, with LCSH</t>
  </si>
  <si>
    <t>scholarly blog posts search engine</t>
  </si>
  <si>
    <t>https://twitter.com/aciblogindex</t>
  </si>
  <si>
    <t xml:space="preserve">mloss </t>
  </si>
  <si>
    <t>mloss.org/</t>
  </si>
  <si>
    <t>Machine learning open source software - crowdsourced collection w/ focus on interoperability</t>
  </si>
  <si>
    <t>search engine, field specific, for software</t>
  </si>
  <si>
    <t>CrossRef Metadata Search</t>
  </si>
  <si>
    <t>http://search.crossref.org/</t>
  </si>
  <si>
    <t>search DOI metadata</t>
  </si>
  <si>
    <t>search engine, for metadata</t>
  </si>
  <si>
    <t>Science Toolbox</t>
  </si>
  <si>
    <t>http://sciencetoolbox.org/</t>
  </si>
  <si>
    <t>search engine for software</t>
  </si>
  <si>
    <t>search engine, for software</t>
  </si>
  <si>
    <t>https://twitter.com/ScienceToolbox</t>
  </si>
  <si>
    <t>Biosharing</t>
  </si>
  <si>
    <t>https://www.biosharing.org/</t>
  </si>
  <si>
    <t xml:space="preserve">Portal for standards, databases and policies in the life sciences </t>
  </si>
  <si>
    <t>search engine, for standards and databases</t>
  </si>
  <si>
    <t>https://twitter.com/biosharing</t>
  </si>
  <si>
    <t xml:space="preserve">ScienceStage </t>
  </si>
  <si>
    <t>http://sciencestage.com/</t>
  </si>
  <si>
    <t>Platform for science videos/podcasts, networking and outreach</t>
  </si>
  <si>
    <t>search engine, for video</t>
  </si>
  <si>
    <t>https://twitter.com/sciencestage</t>
  </si>
  <si>
    <t>Zanran</t>
  </si>
  <si>
    <t>http://www.zanran.com</t>
  </si>
  <si>
    <t>search tables in texts on the web</t>
  </si>
  <si>
    <t>search engine, for web tables</t>
  </si>
  <si>
    <t>https://twitter.com/ZanranSearch</t>
  </si>
  <si>
    <t>Memento Timetravel service</t>
  </si>
  <si>
    <t>http://timetravel.mementoweb.org/</t>
  </si>
  <si>
    <t>metasearch for previous versions of webpages suing 10+ webpage archives</t>
  </si>
  <si>
    <t>search engine, historical</t>
  </si>
  <si>
    <t>Aquabrowser</t>
  </si>
  <si>
    <t>http://www.proquest.com/products-services/AquaBrowser.html</t>
  </si>
  <si>
    <t>discovery layer over library catalogue</t>
  </si>
  <si>
    <t>search interface enhancement</t>
  </si>
  <si>
    <t>https://twitter.com/aquabrowser</t>
  </si>
  <si>
    <t>Arrowsmith</t>
  </si>
  <si>
    <t>http://arrowsmith.psych.uic.edu/cgi-bin/arrowsmith_uic/start.cgi</t>
  </si>
  <si>
    <t>2002?</t>
  </si>
  <si>
    <t>identifying meaningful links between two sets of PubMed literature</t>
  </si>
  <si>
    <t xml:space="preserve">EvidenceFinder </t>
  </si>
  <si>
    <t>http://labs.europepmc.org/evf</t>
  </si>
  <si>
    <t>enriches literature exploration in Europe PMC by suggesting questions (based on full-text results) alongside search results</t>
  </si>
  <si>
    <t>https://twitter.com/ElsevierAotF</t>
  </si>
  <si>
    <t xml:space="preserve">Paperscape </t>
  </si>
  <si>
    <t>http://paperscape.org/</t>
  </si>
  <si>
    <t>Visualisation built on  ArXiV</t>
  </si>
  <si>
    <t>Wikidata</t>
  </si>
  <si>
    <t>http://www.wikidata.org</t>
  </si>
  <si>
    <t>Storage of structured data for wikimedia products</t>
  </si>
  <si>
    <t>search/use data</t>
  </si>
  <si>
    <t>https://twitter.com/wikidata</t>
  </si>
  <si>
    <t>EDS (Ebsco Discovery Service)</t>
  </si>
  <si>
    <t>http://www.ebscohost.com/discovery</t>
  </si>
  <si>
    <t>webscale discovery search engine</t>
  </si>
  <si>
    <t>web scale discovery search engine</t>
  </si>
  <si>
    <t>Primo</t>
  </si>
  <si>
    <t>http://www.exlibrisgroup.com/category/PrimoOverview</t>
  </si>
  <si>
    <t>web scale discovery service</t>
  </si>
  <si>
    <t>Summon</t>
  </si>
  <si>
    <t>http://www.proquest.com/products-services/The-Summon-Service.html</t>
  </si>
  <si>
    <t>Worldcat Discovery</t>
  </si>
  <si>
    <t>https://www.worldcat.org/</t>
  </si>
  <si>
    <t>webscale discovery of library holdings</t>
  </si>
  <si>
    <t>Worldcat Local</t>
  </si>
  <si>
    <t>http://www.oclc.org/worldcat-local.en.html</t>
  </si>
  <si>
    <t>webscale configurable discovery service for libraries</t>
  </si>
  <si>
    <t>HowOpenIsIt? Open article gauge</t>
  </si>
  <si>
    <t>http://oag.cottagelabs.com/</t>
  </si>
  <si>
    <t>get access</t>
  </si>
  <si>
    <t>determine license for journal articles</t>
  </si>
  <si>
    <t>determine license</t>
  </si>
  <si>
    <t>Open Access button</t>
  </si>
  <si>
    <t>https://www.openaccessbutton.org/</t>
  </si>
  <si>
    <t>raises awareness about (lack of) Open Access; offers alternative ways to get paywalled paper (repositories, contact author)</t>
  </si>
  <si>
    <t>get access by promoting OA</t>
  </si>
  <si>
    <t>https://twitter.com/OA_Button</t>
  </si>
  <si>
    <t>Scoap3</t>
  </si>
  <si>
    <t>scoap3.org</t>
  </si>
  <si>
    <t>collaboratively flipping journals to OA</t>
  </si>
  <si>
    <t xml:space="preserve">Unglue it </t>
  </si>
  <si>
    <t>https://unglue.it/</t>
  </si>
  <si>
    <t>crowdfunding to make specific books freely available with CC-license</t>
  </si>
  <si>
    <t>https://twitter.com/unglueit</t>
  </si>
  <si>
    <t>Deepdyve</t>
  </si>
  <si>
    <t>https://www.deepdyve.com/</t>
  </si>
  <si>
    <t>Pay-per-view access to scholarly publications</t>
  </si>
  <si>
    <t>publication vendor</t>
  </si>
  <si>
    <t>https://twitter.com/deepdyve</t>
  </si>
  <si>
    <t>Hinari</t>
  </si>
  <si>
    <t>http://extranet.who.int/hinari/en/journals.php</t>
  </si>
  <si>
    <t>reduced price access program</t>
  </si>
  <si>
    <t>reduced publication price / waivers</t>
  </si>
  <si>
    <t>https://twitter.com/R4LPartnership</t>
  </si>
  <si>
    <t>Research4life (in 4 UN programmes HINARI, AGORA, AORE, ARDI)</t>
  </si>
  <si>
    <t>http://www.research4life.org</t>
  </si>
  <si>
    <t>reduced priced access program</t>
  </si>
  <si>
    <t>Sparrho</t>
  </si>
  <si>
    <t>http://sparrho.com/</t>
  </si>
  <si>
    <t>get alerts/recommendations</t>
  </si>
  <si>
    <t>TOC/content alerting in feed format</t>
  </si>
  <si>
    <t>alert for resources based on TOCs or search terms</t>
  </si>
  <si>
    <t>https://twitter.com/sparrho</t>
  </si>
  <si>
    <t>Flypapers</t>
  </si>
  <si>
    <t>https://twitter.com/fly_papers</t>
  </si>
  <si>
    <t xml:space="preserve">Twitterbot of Drosophila papers in PubMed, ArXiV, BioRxiv, PeerJ and F1000 </t>
  </si>
  <si>
    <t>alert for resources based on TOCs or search terms, field specific</t>
  </si>
  <si>
    <t>Nowomics</t>
  </si>
  <si>
    <t>http://nowomics.com/</t>
  </si>
  <si>
    <t>news feed for biological data and publications</t>
  </si>
  <si>
    <t>https://twitter.com/nowomics</t>
  </si>
  <si>
    <t>Scizzle</t>
  </si>
  <si>
    <t>http://myscizzle.com/</t>
  </si>
  <si>
    <t>alerting tool built on PubMed</t>
  </si>
  <si>
    <t>https://twitter.com/myScizzle</t>
  </si>
  <si>
    <t>PubChase</t>
  </si>
  <si>
    <t>https://www.pubchase.com/</t>
  </si>
  <si>
    <t>alerting &amp; recommendations; personal library sharing</t>
  </si>
  <si>
    <t>alert for resources based on TOCs or search terms, field specific, also collaborative</t>
  </si>
  <si>
    <t>https://twitter.com/PubChase</t>
  </si>
  <si>
    <t>Sciencescape</t>
  </si>
  <si>
    <t>https://sciencescape.org/</t>
  </si>
  <si>
    <t>Alerting &amp; sharing papers in life sciences</t>
  </si>
  <si>
    <t>https://twitter.com/sciencescape</t>
  </si>
  <si>
    <t>Browzine</t>
  </si>
  <si>
    <t>http://thirdiron.com/browzine/</t>
  </si>
  <si>
    <t>TOC/content alerting and PDF-reader (mobile app)</t>
  </si>
  <si>
    <t>alert for resources based on TOCs or search terms, multifield</t>
  </si>
  <si>
    <t>https://twitter.com/browzine</t>
  </si>
  <si>
    <t>JournalTocs (previously TicTocs)</t>
  </si>
  <si>
    <t>http://www.journaltocs.hw.ac.uk/</t>
  </si>
  <si>
    <t>TOC-alerting</t>
  </si>
  <si>
    <t>https://twitter.com/journaltocs</t>
  </si>
  <si>
    <t>TiNYARM ('This is not yet another reference manager')</t>
  </si>
  <si>
    <t>http://atinyarm.appspot.com</t>
  </si>
  <si>
    <t>share and suggest reading activities with peers, so that these can act as an information filter</t>
  </si>
  <si>
    <t>give and get recommendations</t>
  </si>
  <si>
    <t>F1000 (Biology)</t>
  </si>
  <si>
    <t>http://f1000.com/prime</t>
  </si>
  <si>
    <t>recommendations</t>
  </si>
  <si>
    <t>recommendation by experts</t>
  </si>
  <si>
    <t>F1000 prime</t>
  </si>
  <si>
    <t>CERMINE</t>
  </si>
  <si>
    <t>http://cermine.ceon.pl/index.html</t>
  </si>
  <si>
    <t>reference management</t>
  </si>
  <si>
    <t>extract metadata from scholarly PDF's</t>
  </si>
  <si>
    <t>extract metadata from publications</t>
  </si>
  <si>
    <t>QUOSA</t>
  </si>
  <si>
    <t>http://www.elsevier.com/online-tools/quosa</t>
  </si>
  <si>
    <t>enterprise reference management &amp; full text management</t>
  </si>
  <si>
    <t>full text management for groups</t>
  </si>
  <si>
    <t>https://twitter.com/QUOSA1</t>
  </si>
  <si>
    <t>ACS ChemWorx</t>
  </si>
  <si>
    <t>https://hp.acschemworx.acs.org/</t>
  </si>
  <si>
    <t>collaborative reference manager coupled with tools and services for authors</t>
  </si>
  <si>
    <t>https://twitter.com/ACSChemWorx</t>
  </si>
  <si>
    <t>Bibliogo</t>
  </si>
  <si>
    <t>http://info.bibliogo.com/</t>
  </si>
  <si>
    <t>reference management; alerts and PDF workflow</t>
  </si>
  <si>
    <t>https://twitter.com/bibliogodev</t>
  </si>
  <si>
    <t xml:space="preserve">Google Scholar Library </t>
  </si>
  <si>
    <t>http://scholar.google.com/scholar?scilib=1</t>
  </si>
  <si>
    <t>simple reference management, restricted to GS records</t>
  </si>
  <si>
    <t>PaperPile</t>
  </si>
  <si>
    <t>https://paperpile.com/</t>
  </si>
  <si>
    <t>web-based reference management tool</t>
  </si>
  <si>
    <t>https://twitter.com/pprpile</t>
  </si>
  <si>
    <t>RefBank</t>
  </si>
  <si>
    <t>collaborative bibliography of biodiversity literature; nodes for different organizations, publishers (like Pensoft)</t>
  </si>
  <si>
    <t>RefME</t>
  </si>
  <si>
    <t>https://www.refme.com/</t>
  </si>
  <si>
    <t>online reference manager;  search by book/journal article title, DOI, ISBN, ISSN or copy/paste URL, scan book bar code</t>
  </si>
  <si>
    <t>https://twitter.com/GetRefME</t>
  </si>
  <si>
    <t>16.8K</t>
  </si>
  <si>
    <t>Stackly (disc. from 20150901)</t>
  </si>
  <si>
    <t>https://www.stackly.org</t>
  </si>
  <si>
    <t>reference management tool, with shared 'stacks'to track</t>
  </si>
  <si>
    <t>https://twitter.com/stacklysupport</t>
  </si>
  <si>
    <t>BibSonomy</t>
  </si>
  <si>
    <t>http://www.bibsonomy.org/</t>
  </si>
  <si>
    <t>Share bookmarks and lists of literature.</t>
  </si>
  <si>
    <t>reference management &amp; sharing</t>
  </si>
  <si>
    <t>https://twitter.com/BibSonomyCrew</t>
  </si>
  <si>
    <t>CiteUlike</t>
  </si>
  <si>
    <t>http://www.citeulike.org/</t>
  </si>
  <si>
    <t>https://twitter.com/citeulike</t>
  </si>
  <si>
    <t>Citavi</t>
  </si>
  <si>
    <t>https://www.citavi.com/</t>
  </si>
  <si>
    <t>reference management, with cite/bibliography options</t>
  </si>
  <si>
    <t>https://twitter.com/citavi</t>
  </si>
  <si>
    <t>Cite This For Me</t>
  </si>
  <si>
    <t>Reference management tool, shared bibliographies</t>
  </si>
  <si>
    <t xml:space="preserve">Colwiz </t>
  </si>
  <si>
    <t>https://www.colwiz.com/</t>
  </si>
  <si>
    <t>https://twitter.com/colwiz</t>
  </si>
  <si>
    <t xml:space="preserve">Docear </t>
  </si>
  <si>
    <t>http://www.docear.org/</t>
  </si>
  <si>
    <t>reference manager, writing platform, w/ mindmapping feature, literature suggestions based on mindmaps</t>
  </si>
  <si>
    <t>https://twitter.com/Docear_org</t>
  </si>
  <si>
    <t>EndNote</t>
  </si>
  <si>
    <t>http://endnote.com/</t>
  </si>
  <si>
    <t>https://twitter.com/EndNoteNews</t>
  </si>
  <si>
    <t>F1000 Workspace (formerly beta)</t>
  </si>
  <si>
    <t>http://f1000.com/beta/</t>
  </si>
  <si>
    <t>reference management, making/sharing annotations in papers, commenting on references</t>
  </si>
  <si>
    <t>https://twitter.com/F1000</t>
  </si>
  <si>
    <t>Mendeley</t>
  </si>
  <si>
    <t>http://www.mendeley.com/</t>
  </si>
  <si>
    <t>https://twitter.com/MendeleySupport</t>
  </si>
  <si>
    <t>PaperBox</t>
  </si>
  <si>
    <t>cloud-based reference + pdf management system</t>
  </si>
  <si>
    <t>PapersApp (Mekentosj -)</t>
  </si>
  <si>
    <t>http://www.papersapp.com/</t>
  </si>
  <si>
    <t>https://twitter.com/papersapp</t>
  </si>
  <si>
    <t>Proquest Flow</t>
  </si>
  <si>
    <t>https://flow.proquest.com/</t>
  </si>
  <si>
    <t>Reference Manager</t>
  </si>
  <si>
    <t>http://www.refman.com/</t>
  </si>
  <si>
    <t>RefWorks</t>
  </si>
  <si>
    <t>http://www.refworks.com/</t>
  </si>
  <si>
    <t>https://twitter.com/RefWorks</t>
  </si>
  <si>
    <t>Zotero</t>
  </si>
  <si>
    <t>https://www.zotero.org/</t>
  </si>
  <si>
    <t>https://twitter.com/zotero</t>
  </si>
  <si>
    <t xml:space="preserve">Qiqqa </t>
  </si>
  <si>
    <t>http://www.qiqqa.com/</t>
  </si>
  <si>
    <t>free reference manager</t>
  </si>
  <si>
    <t>reference management, with citing/bibliography options</t>
  </si>
  <si>
    <t>Wizfolio</t>
  </si>
  <si>
    <t>http://wizfolio.com/</t>
  </si>
  <si>
    <t xml:space="preserve">online reference management tool, also for mp3, video, weblinks etc. </t>
  </si>
  <si>
    <t>https://twitter.com/wizfoliosupport</t>
  </si>
  <si>
    <t>12.2K</t>
  </si>
  <si>
    <t>JCB dataviewer</t>
  </si>
  <si>
    <t>http://jcb-dataviewer.rupress.org/</t>
  </si>
  <si>
    <t>read/view</t>
  </si>
  <si>
    <t>viewing multidimensional images from JCB journal</t>
  </si>
  <si>
    <t>image viewer</t>
  </si>
  <si>
    <t>Readcube</t>
  </si>
  <si>
    <t>https://www.readcube.com/</t>
  </si>
  <si>
    <t>recommendations, PDF-reader, annotator, reference management</t>
  </si>
  <si>
    <t>PDF reader with extra options</t>
  </si>
  <si>
    <t>https://twitter.com/readcube</t>
  </si>
  <si>
    <t>Utopiadocs</t>
  </si>
  <si>
    <t>http://utopiadocs.com/</t>
  </si>
  <si>
    <t>PDF reader esp. for scholarly docs suggesting related literature based on what you read</t>
  </si>
  <si>
    <t>https://twitter.com/utopiadocs</t>
  </si>
  <si>
    <t>CrossMark</t>
  </si>
  <si>
    <t>http://www.crossref.org/crossmark/</t>
  </si>
  <si>
    <t>show information on the version and updates of a publication</t>
  </si>
  <si>
    <t>reading enhancement</t>
  </si>
  <si>
    <t>https://twitter.com/CrossRefNews</t>
  </si>
  <si>
    <t>Ferret</t>
  </si>
  <si>
    <t>Chrome extension for life sciences summarizing/enriching articles and providing full-text search based on reading history.</t>
  </si>
  <si>
    <t xml:space="preserve">Incontext </t>
  </si>
  <si>
    <t>https://code.google.com/p/surf-incontext/</t>
  </si>
  <si>
    <t>navigate through RDF relations in a smooth and understandable way</t>
  </si>
  <si>
    <t xml:space="preserve">PubReader </t>
  </si>
  <si>
    <t>http://www.ncbi.nlm.nih.gov/pmc/about/pubreader/</t>
  </si>
  <si>
    <t>alternative web presentation to read literature in PMC and Bookshelf (code in GitHub)</t>
  </si>
  <si>
    <t>Wiley Anywhere Article</t>
  </si>
  <si>
    <t>http://olabout.wiley.com/WileyCDA/Section/id-819787.html</t>
  </si>
  <si>
    <t>Enhanced HTML article from Wiley publisher.</t>
  </si>
  <si>
    <t>Wiley Smart Article</t>
  </si>
  <si>
    <t>http://onlinelibrary.wiley.com/subject/code/000128/homepage/new.htm</t>
  </si>
  <si>
    <t>Enhanced article tools for chemistry content in Wiley journals</t>
  </si>
  <si>
    <t>Annotag Calculator</t>
  </si>
  <si>
    <t>http://jonreeve.com/projects/annotags/</t>
  </si>
  <si>
    <t>annotate/tag (during/after reading)</t>
  </si>
  <si>
    <t>literary annotation protocol: create annotation hashtag  ('annotag') based on ISBN, page(s)</t>
  </si>
  <si>
    <t>annotation protocol</t>
  </si>
  <si>
    <t>https://twitter.com/j0_0n</t>
  </si>
  <si>
    <t xml:space="preserve">Hypothes.is </t>
  </si>
  <si>
    <t>http://hypothes.is</t>
  </si>
  <si>
    <t>annotating, commenting and tagging tool</t>
  </si>
  <si>
    <t>annotation tool</t>
  </si>
  <si>
    <t>https://twitter.com/hypothes_is</t>
  </si>
  <si>
    <t>Annotate.co</t>
  </si>
  <si>
    <t>https://www.annotate.co/about.html</t>
  </si>
  <si>
    <t>Annotate and collaborate on documents and images</t>
  </si>
  <si>
    <t>annotation, also collaborative</t>
  </si>
  <si>
    <t>https://twitter.com/Annotateco</t>
  </si>
  <si>
    <t>Annotated Books Online</t>
  </si>
  <si>
    <t>http://www.annotatedbooksonline.com/</t>
  </si>
  <si>
    <t>annotation platform for early modern books</t>
  </si>
  <si>
    <t>E/O</t>
  </si>
  <si>
    <t>https://twitter.com/AboBooks</t>
  </si>
  <si>
    <t>Annotation Studio</t>
  </si>
  <si>
    <t>http://www.annotationstudio.org/</t>
  </si>
  <si>
    <t>suite of collaborative web-based annotation tools (currently under development at MIT)</t>
  </si>
  <si>
    <t>https://twitter.com/MIThyperstudio</t>
  </si>
  <si>
    <t>Cochrane EMBASE screening project</t>
  </si>
  <si>
    <t>http://screening.metaxis.com/EMBASE/login.php</t>
  </si>
  <si>
    <t>classify research abstracts of RCTs in Embase  for inclusion in Cochrane CENTRAL</t>
  </si>
  <si>
    <t>HistoryPin</t>
  </si>
  <si>
    <t>https://www.historypin.org/</t>
  </si>
  <si>
    <t>crowdscourced community platform collaborating around history</t>
  </si>
  <si>
    <t>https://twitter.com/Historypin</t>
  </si>
  <si>
    <t>11.5K</t>
  </si>
  <si>
    <t xml:space="preserve">Mark2Cure </t>
  </si>
  <si>
    <t>https://mark2cure.org/</t>
  </si>
  <si>
    <t>crowdsourced annotation of biochemical papers</t>
  </si>
  <si>
    <t>https://twitter.com/Mark2Cure</t>
  </si>
  <si>
    <t>PeerLibrary</t>
  </si>
  <si>
    <t>http://peerlibrary.org</t>
  </si>
  <si>
    <t>collaborative annotating; discovery</t>
  </si>
  <si>
    <t>https://twitter.com/PeerLibrary</t>
  </si>
  <si>
    <t>ResQuotes</t>
  </si>
  <si>
    <t>http://www.resquotes.com</t>
  </si>
  <si>
    <t>saving and organizing Kindle quotes and web text snippets</t>
  </si>
  <si>
    <t xml:space="preserve">TBE Validator service </t>
  </si>
  <si>
    <t>http://www.teibyexample.org/xquery/TBEvalidator.xq</t>
  </si>
  <si>
    <t>web-based validator for XML-encoded text</t>
  </si>
  <si>
    <t>code/text validator</t>
  </si>
  <si>
    <t>E</t>
  </si>
  <si>
    <t>https://twitter.com/TEIconsortium</t>
  </si>
  <si>
    <t>Dedoose</t>
  </si>
  <si>
    <t>http://www.dedoose.com/</t>
  </si>
  <si>
    <t>cross-platform app for analyzing qualitative and mixed methods research with text, photos, audio, videos, spreadsheet data and more</t>
  </si>
  <si>
    <t>collect &amp; visualize data</t>
  </si>
  <si>
    <t>https://twitter.com/Dedoose</t>
  </si>
  <si>
    <t>ManyLabs</t>
  </si>
  <si>
    <t>https://www.manylabs.org/</t>
  </si>
  <si>
    <t>tools and documentation for citizen science</t>
  </si>
  <si>
    <t>crowdsourced/collaborative analysis</t>
  </si>
  <si>
    <t>https://twitter.com/manylabs</t>
  </si>
  <si>
    <t>Google NGram Viewer</t>
  </si>
  <si>
    <t>https://books.google.com/ngrams</t>
  </si>
  <si>
    <t>chart frequencies of words/short sentences in Google Books</t>
  </si>
  <si>
    <t>data extraction</t>
  </si>
  <si>
    <t>Import.io</t>
  </si>
  <si>
    <t>https://import.io/</t>
  </si>
  <si>
    <t>Turning web into data (scraping, parsing etc.); not restricted to scholarly use</t>
  </si>
  <si>
    <t>https://twitter.com/importio</t>
  </si>
  <si>
    <t>11.3K</t>
  </si>
  <si>
    <t>Morph.io</t>
  </si>
  <si>
    <t>automated web-scraping</t>
  </si>
  <si>
    <t>PDF Miner</t>
  </si>
  <si>
    <t>http://www.unixuser.org/~euske/python/pdfminer/index.html</t>
  </si>
  <si>
    <t>Extracting information from PDF documents</t>
  </si>
  <si>
    <t>ScraperWiki</t>
  </si>
  <si>
    <t>https://scraperwiki.com/</t>
  </si>
  <si>
    <t>extract/scrape tables from PDFs</t>
  </si>
  <si>
    <t>https://twitter.com/ScraperWiki</t>
  </si>
  <si>
    <t xml:space="preserve">Tabula </t>
  </si>
  <si>
    <t>http://tabula.technology/</t>
  </si>
  <si>
    <t>extract data from pdf tables</t>
  </si>
  <si>
    <t>https://twitter.com/TabulaPDF</t>
  </si>
  <si>
    <t>TAGS</t>
  </si>
  <si>
    <t>https://tags.hawksey.info/</t>
  </si>
  <si>
    <t>Google Sheet template which lets you setup and run automated collection of search results from Twitter</t>
  </si>
  <si>
    <t>https://twitter.com/mhawksey</t>
  </si>
  <si>
    <t>WebPlotDigitizer</t>
  </si>
  <si>
    <t>http://arohatgi.info/WebPlotDigitizer/</t>
  </si>
  <si>
    <t>Extract data from plots, graphs, maps etc</t>
  </si>
  <si>
    <t>https://twitter.com/ankit_rohatgi</t>
  </si>
  <si>
    <t>Liquid</t>
  </si>
  <si>
    <t>https://getliquid.io/</t>
  </si>
  <si>
    <t>mobile data collection</t>
  </si>
  <si>
    <t>data form</t>
  </si>
  <si>
    <t>https://twitter.com/LQDdata</t>
  </si>
  <si>
    <t>1degreebio</t>
  </si>
  <si>
    <t>http://1degreebio.org/</t>
  </si>
  <si>
    <t>find reagents &amp; lab products</t>
  </si>
  <si>
    <t>equipment &amp; research objects</t>
  </si>
  <si>
    <t>https://twitter.com/1DegreeBio</t>
  </si>
  <si>
    <t xml:space="preserve">Addgene </t>
  </si>
  <si>
    <t>https://www.addgene.org/</t>
  </si>
  <si>
    <t>plasmid sharing platform</t>
  </si>
  <si>
    <t>https://twitter.com/Addgene</t>
  </si>
  <si>
    <t>Biocompare</t>
  </si>
  <si>
    <t>http://www.biocompare.com/</t>
  </si>
  <si>
    <t>lab equipment reviews</t>
  </si>
  <si>
    <t>equipment &amp; research samples</t>
  </si>
  <si>
    <t>https://twitter.com/biocompare</t>
  </si>
  <si>
    <t>BioMedUSA</t>
  </si>
  <si>
    <t>http://biomedusa.org/</t>
  </si>
  <si>
    <t>sharing and licensing of biological research materials and related technologies</t>
  </si>
  <si>
    <t>GeoSamples (SESAR)</t>
  </si>
  <si>
    <t>http://www.geosamples.org/</t>
  </si>
  <si>
    <t>search and register geosamples and get GEOsample ID (IGSN)</t>
  </si>
  <si>
    <t>https://twitter.com/igsn_info</t>
  </si>
  <si>
    <t>Resource Identification Portal</t>
  </si>
  <si>
    <t>http://scicrunch.com/resources</t>
  </si>
  <si>
    <t>providing, discovering and citing research resources (organisms, antibodies, tools) based on RRIDs</t>
  </si>
  <si>
    <t xml:space="preserve">V </t>
  </si>
  <si>
    <t>Sample of Science</t>
  </si>
  <si>
    <t>https://www.sampleofscience.net/</t>
  </si>
  <si>
    <t>Marketplace for (physical) sample sharing. Samples get published and receive DOI</t>
  </si>
  <si>
    <t>https://twitter.com/SampleofScience</t>
  </si>
  <si>
    <t>Selectscience</t>
  </si>
  <si>
    <t>http://www.selectscience.net/</t>
  </si>
  <si>
    <t>independent, online review resource for lab equipment and techniques</t>
  </si>
  <si>
    <t>https://twitter.com/selectscience</t>
  </si>
  <si>
    <t xml:space="preserve">StrainControl </t>
  </si>
  <si>
    <t>http://www.straincontrol.com/</t>
  </si>
  <si>
    <t>lab inventory tool</t>
  </si>
  <si>
    <t>https://twitter.com/StrainControl</t>
  </si>
  <si>
    <t>Emerald Cloud Lab</t>
  </si>
  <si>
    <t>http://emeraldcloudlab.com</t>
  </si>
  <si>
    <t>web-based life sciences lab -run experiments in a central lab from anywhere in the world</t>
  </si>
  <si>
    <t>experiment</t>
  </si>
  <si>
    <t>https://twitter.com/emeralddna</t>
  </si>
  <si>
    <t xml:space="preserve">GenomeCompiler </t>
  </si>
  <si>
    <t>http://www.genomecompiler.com/</t>
  </si>
  <si>
    <t>Genetic design platform (manipulate and design everything from single genes to entire genomes)</t>
  </si>
  <si>
    <t>https://twitter.com/GenomeCompiler</t>
  </si>
  <si>
    <t xml:space="preserve">Tatool </t>
  </si>
  <si>
    <t>http://www.tatool.ch/</t>
  </si>
  <si>
    <t xml:space="preserve">Run computer based experiments (web and download) </t>
  </si>
  <si>
    <t>https://twitter.com/tatool_ch</t>
  </si>
  <si>
    <t>Wings</t>
  </si>
  <si>
    <t>www.wings-workflows.org</t>
  </si>
  <si>
    <t>semantic workflow system that assists scientists with the design of computational experiments</t>
  </si>
  <si>
    <t>Crowdtruth</t>
  </si>
  <si>
    <t>http://crowdtruth.org/</t>
  </si>
  <si>
    <t>framework for crowdsourcing annotation data on text, images and videos</t>
  </si>
  <si>
    <t>experiment, collaborative or outsourced</t>
  </si>
  <si>
    <t>https://twitter.com/CrowdTruth</t>
  </si>
  <si>
    <t>CurateScience</t>
  </si>
  <si>
    <t>https://curatescience.org/</t>
  </si>
  <si>
    <t>online platform to facilitate replication by aggregating data/syntax files and enabling curation</t>
  </si>
  <si>
    <t>https://twitter.com/eplebel</t>
  </si>
  <si>
    <t>Experimonths</t>
  </si>
  <si>
    <t>http://science.experimonth.com/</t>
  </si>
  <si>
    <t xml:space="preserve">citizen science; month-long challenges to collect data </t>
  </si>
  <si>
    <t>https://twitter.com/experimonth</t>
  </si>
  <si>
    <t>Eyewire</t>
  </si>
  <si>
    <t>https://eyewire.org/</t>
  </si>
  <si>
    <t>a game to map the brain (citizen science)</t>
  </si>
  <si>
    <t>https://twitter.com/eye_wire</t>
  </si>
  <si>
    <t xml:space="preserve">Leukippos </t>
  </si>
  <si>
    <t>http://www.leukippos.org</t>
  </si>
  <si>
    <t>collaborative in silico synthetic biology research in the cloud</t>
  </si>
  <si>
    <t>https://twitter.com/Socrates_Logos</t>
  </si>
  <si>
    <t xml:space="preserve">Notes from Nature </t>
  </si>
  <si>
    <t xml:space="preserve">Citizen Science project (Zooniverse) for transcription of with specimens from natural history museums </t>
  </si>
  <si>
    <t>OpenML</t>
  </si>
  <si>
    <t>http://openml.org/</t>
  </si>
  <si>
    <t>open science machine learning platform (share and collaborate on data, tasks, workflows, results)</t>
  </si>
  <si>
    <t>https://twitter.com/open_ml</t>
  </si>
  <si>
    <t>ScienceExchange</t>
  </si>
  <si>
    <t>https://www.scienceexchange.com/</t>
  </si>
  <si>
    <t>outsourcing experiments</t>
  </si>
  <si>
    <t>https://twitter.com/ScienceExchange</t>
  </si>
  <si>
    <t>Transcriptic</t>
  </si>
  <si>
    <t>https://www.transcriptic.com/</t>
  </si>
  <si>
    <t>remote, on-demand robotic life science research lab</t>
  </si>
  <si>
    <t>https://twitter.com/transcriptic</t>
  </si>
  <si>
    <t xml:space="preserve">AssayDepot </t>
  </si>
  <si>
    <t>https://www.assaydepot.com</t>
  </si>
  <si>
    <t>pharmaceutical marketplace for life science research services (from commercial suppliers)</t>
  </si>
  <si>
    <t>lab management</t>
  </si>
  <si>
    <t>https://twitter.com/assaydepot</t>
  </si>
  <si>
    <t>ELabInventory</t>
  </si>
  <si>
    <t>https://www.elabinventory.com/</t>
  </si>
  <si>
    <t>Web-based laboratory inventory</t>
  </si>
  <si>
    <t xml:space="preserve">LabCritics </t>
  </si>
  <si>
    <t>http://www.labcritics.com</t>
  </si>
  <si>
    <t>lab equipment reviews and comparisons</t>
  </si>
  <si>
    <t>https://twitter.com/LabCritics</t>
  </si>
  <si>
    <t>Quartzy</t>
  </si>
  <si>
    <t>https://www.quartzy.com/</t>
  </si>
  <si>
    <t>automation of lab workflow (inventory, orders, protocols, equipment scheduling)</t>
  </si>
  <si>
    <t>https://twitter.com/Quartzy</t>
  </si>
  <si>
    <t xml:space="preserve">Findings App </t>
  </si>
  <si>
    <t>http://findingsapp.com/</t>
  </si>
  <si>
    <t>electronic lab notebook (with some protocol sharing)</t>
  </si>
  <si>
    <t>lab notebook</t>
  </si>
  <si>
    <t>https://twitter.com/FindingsApp</t>
  </si>
  <si>
    <t>LabFolder</t>
  </si>
  <si>
    <t>https://www.labfolder.com/</t>
  </si>
  <si>
    <t>electronic lab notebook</t>
  </si>
  <si>
    <t>https://twitter.com/labfolder</t>
  </si>
  <si>
    <t>LabGuru</t>
  </si>
  <si>
    <t>http://www.labguru.com/</t>
  </si>
  <si>
    <t>https://twitter.com/Labguru</t>
  </si>
  <si>
    <t xml:space="preserve">Laboratory Logbook </t>
  </si>
  <si>
    <t>http://lablog.sourceforge.net/</t>
  </si>
  <si>
    <t>document and manage lab data and metadata</t>
  </si>
  <si>
    <t>eSurveys Pro</t>
  </si>
  <si>
    <t>http://www.esurveyspro.com/</t>
  </si>
  <si>
    <t>online surveys</t>
  </si>
  <si>
    <t>FluidSurveys</t>
  </si>
  <si>
    <t>http://fluidsurveys.com/</t>
  </si>
  <si>
    <t>https://twitter.com/FluidSurveys</t>
  </si>
  <si>
    <t>Free online Surveys</t>
  </si>
  <si>
    <t>freeonlinesurveys.com</t>
  </si>
  <si>
    <t>Google Forms</t>
  </si>
  <si>
    <t>http://www.google.com/forms/about/</t>
  </si>
  <si>
    <t>Limeservice</t>
  </si>
  <si>
    <t>https://www.limeservice.com/en/</t>
  </si>
  <si>
    <t>Online survey creating and running</t>
  </si>
  <si>
    <t>https://twitter.com/LimeService</t>
  </si>
  <si>
    <t>ProProfs Form maker</t>
  </si>
  <si>
    <t>http://www.proprofs.com/form/</t>
  </si>
  <si>
    <t>Online forms creating and hosting</t>
  </si>
  <si>
    <t>https://twitter.com/proprofs</t>
  </si>
  <si>
    <t>Qualtrics</t>
  </si>
  <si>
    <t>http://www.qualtrics.com/</t>
  </si>
  <si>
    <t>web surveying tool</t>
  </si>
  <si>
    <t>https://twitter.com/Qualtrics</t>
  </si>
  <si>
    <t>SmartSurvey Academic</t>
  </si>
  <si>
    <t>https://www.smartsurvey.co.uk/academic-research-surveys</t>
  </si>
  <si>
    <t xml:space="preserve">survey tool </t>
  </si>
  <si>
    <t>https://twitter.com/SmartSurvey</t>
  </si>
  <si>
    <t>Socialsci</t>
  </si>
  <si>
    <t>https://www.socialsci.com/</t>
  </si>
  <si>
    <t>data collection platform: design surveys and recruit from participant pool</t>
  </si>
  <si>
    <t>https://twitter.com/socialsci</t>
  </si>
  <si>
    <t>Survey Gizmo</t>
  </si>
  <si>
    <t>http://www.surveygizmo.com</t>
  </si>
  <si>
    <t>https://twitter.com/SurveyGizmo</t>
  </si>
  <si>
    <t>SurveyMonkey</t>
  </si>
  <si>
    <t>https://www.surveymonkey.com/</t>
  </si>
  <si>
    <t>https://twitter.com/SurveyMonkey</t>
  </si>
  <si>
    <t>17.3K</t>
  </si>
  <si>
    <t>TypeForm</t>
  </si>
  <si>
    <t>http://www.typeform.com</t>
  </si>
  <si>
    <t>create surveys</t>
  </si>
  <si>
    <t>https://twitter.com/typeform</t>
  </si>
  <si>
    <t>OpenDataKit</t>
  </si>
  <si>
    <t>simple mobile data collection in field, with form, cloud storage and visualisation</t>
  </si>
  <si>
    <t>online surveys, mobile</t>
  </si>
  <si>
    <t xml:space="preserve">AllTrials </t>
  </si>
  <si>
    <t>http://www.alltrials.net/</t>
  </si>
  <si>
    <t>campaign for preregistration of clinical trials</t>
  </si>
  <si>
    <t>preregistration</t>
  </si>
  <si>
    <t xml:space="preserve">ClinicalTrials.gov </t>
  </si>
  <si>
    <t>https://clinicaltrials.gov/</t>
  </si>
  <si>
    <t>preregistration of clinical trials</t>
  </si>
  <si>
    <t>Prospero</t>
  </si>
  <si>
    <t>http://www.crd.york.ac.uk/PROSPERO/</t>
  </si>
  <si>
    <t>preregistration of systematic reviews</t>
  </si>
  <si>
    <t>https://twitter.com/crd_york</t>
  </si>
  <si>
    <t>Prolific Academic</t>
  </si>
  <si>
    <t>https://prolificacademic.co.uk/</t>
  </si>
  <si>
    <t>recruit participants for online studies (crowdsourcing)</t>
  </si>
  <si>
    <t>recruit participants</t>
  </si>
  <si>
    <t>https://twitter.com/ProlificAc</t>
  </si>
  <si>
    <t>ResearchforGood</t>
  </si>
  <si>
    <t>http://www.researchforgood.com/</t>
  </si>
  <si>
    <t>respondent samples for surveys; donates to charities/non-profits for every completed survey</t>
  </si>
  <si>
    <t>https://twitter.com/ResearchForGood</t>
  </si>
  <si>
    <t>Argo web based text mining</t>
  </si>
  <si>
    <t>http://argo.nactem.ac.uk/</t>
  </si>
  <si>
    <t>web based text mining</t>
  </si>
  <si>
    <t>text mining</t>
  </si>
  <si>
    <t>Docollab</t>
  </si>
  <si>
    <t>https://www.docollab.com/</t>
  </si>
  <si>
    <t>share notebooks / protocols / workflows</t>
  </si>
  <si>
    <t>Research project management and publication of experiments</t>
  </si>
  <si>
    <t>https://twitter.com/Docollab</t>
  </si>
  <si>
    <t>HiveBench</t>
  </si>
  <si>
    <t>http://www.hivebench.com/</t>
  </si>
  <si>
    <t>electronic lab notebook with some Open protocols</t>
  </si>
  <si>
    <t>https://twitter.com/hivebench</t>
  </si>
  <si>
    <t>LabArchives</t>
  </si>
  <si>
    <t>http://www.labarchives.com/</t>
  </si>
  <si>
    <t>electronic lab notebook (commercial provider); possibility to publish data publicly</t>
  </si>
  <si>
    <t>https://twitter.com/LabArchives</t>
  </si>
  <si>
    <t xml:space="preserve">Open Notebook Science </t>
  </si>
  <si>
    <t>http://onsnetwork.org/ of 1st: http://usefulchem.wikispaces.com/</t>
  </si>
  <si>
    <t>open (lab)notebook</t>
  </si>
  <si>
    <t>https://twitter.com/ONScience</t>
  </si>
  <si>
    <t>OpenWetWare</t>
  </si>
  <si>
    <t>http://openwetware.org</t>
  </si>
  <si>
    <t>lab notebooks and community</t>
  </si>
  <si>
    <t>https://twitter.com/openwetware</t>
  </si>
  <si>
    <t xml:space="preserve">Sumatra </t>
  </si>
  <si>
    <t>http://neuralensemble.org/sumatra/</t>
  </si>
  <si>
    <t>automated electronic lab notebook for computational projects - aims to aid reproducibility</t>
  </si>
  <si>
    <t>Protocol online</t>
  </si>
  <si>
    <t>www.protocol-online.org</t>
  </si>
  <si>
    <t>database of research protocols</t>
  </si>
  <si>
    <t>research protocol searching</t>
  </si>
  <si>
    <t xml:space="preserve">Benchfly </t>
  </si>
  <si>
    <t>http://www.benchfly.com/</t>
  </si>
  <si>
    <t>video protocols and video platform for scientists</t>
  </si>
  <si>
    <t>research protocol sharing</t>
  </si>
  <si>
    <t>https://twitter.com/BenchFly</t>
  </si>
  <si>
    <t xml:space="preserve">Benchling </t>
  </si>
  <si>
    <t>https://benchling.com/</t>
  </si>
  <si>
    <t>data management and collaboration platform to create, find, and discuss protocols</t>
  </si>
  <si>
    <t>https://twitter.com/benchling</t>
  </si>
  <si>
    <t>Protocols.io</t>
  </si>
  <si>
    <t>http://www.protocols.io/</t>
  </si>
  <si>
    <t>sharing protocols</t>
  </si>
  <si>
    <t>https://twitter.com/ProtocolsIO</t>
  </si>
  <si>
    <t>Scientific Protocols</t>
  </si>
  <si>
    <t>https://www.scientificprotocols.org</t>
  </si>
  <si>
    <t>open source, open access scientific protocols</t>
  </si>
  <si>
    <t>https://twitter.com/SProtocolsOrg</t>
  </si>
  <si>
    <t>Crowdlabs</t>
  </si>
  <si>
    <t>http://www.crowdlabs.org/</t>
  </si>
  <si>
    <t>share Vistrails workflows</t>
  </si>
  <si>
    <t>sharing workflows</t>
  </si>
  <si>
    <t>JoVe</t>
  </si>
  <si>
    <t>http://www.jove.com/</t>
  </si>
  <si>
    <t>Video Journal for biomedicine</t>
  </si>
  <si>
    <t>https://twitter.com/JoVEjournal</t>
  </si>
  <si>
    <t>MyExperiment</t>
  </si>
  <si>
    <t>http://www.myexperiment.org/</t>
  </si>
  <si>
    <t>sharing workflows, esp. in bioinformatics</t>
  </si>
  <si>
    <t>Appsoma</t>
  </si>
  <si>
    <t>https://appsoma.com</t>
  </si>
  <si>
    <t>analyze</t>
  </si>
  <si>
    <t>developing, running  and publishing code for science applications</t>
  </si>
  <si>
    <t>analysis platform/code</t>
  </si>
  <si>
    <t>https://twitter.com/Appsoma</t>
  </si>
  <si>
    <t>Arvados</t>
  </si>
  <si>
    <t>http://www.arvados.org/</t>
  </si>
  <si>
    <t>Virtual environment enabling reproducibility of data analysis with versioned scripts and tools</t>
  </si>
  <si>
    <t>https://twitter.com/arvados</t>
  </si>
  <si>
    <t>DHbox</t>
  </si>
  <si>
    <t>http://dhbox.org/</t>
  </si>
  <si>
    <t>cloud-based digital humanities lab, pre-equipped w/ IPython, RStudio, Omeka, and NLTK.</t>
  </si>
  <si>
    <t>https://twitter.com/DH_Box</t>
  </si>
  <si>
    <t>Galaxy</t>
  </si>
  <si>
    <t>http://galaxyproject.org/</t>
  </si>
  <si>
    <t>online data manipulation and analysis, for biomedical research but in principle field agnostic</t>
  </si>
  <si>
    <t>https://twitter.com/galaxyproject</t>
  </si>
  <si>
    <t xml:space="preserve">GenePattern </t>
  </si>
  <si>
    <t>http://www.broadinstitute.org/cancer/software/genepattern/</t>
  </si>
  <si>
    <t>genomic analysis platform that provides access to hundreds of genomics tools.</t>
  </si>
  <si>
    <t>https://twitter.com/GenePattern</t>
  </si>
  <si>
    <t>Google Cloud Datalab</t>
  </si>
  <si>
    <t>https://cloud.google.com/datalab/</t>
  </si>
  <si>
    <t>interactive tool/platform  for exploring and visualizing data</t>
  </si>
  <si>
    <t>IPython Notebook</t>
  </si>
  <si>
    <t>http://ipython.org/notebook.html</t>
  </si>
  <si>
    <t>editing document format that allows combination of executable code, txt, mathematics, plots and media; parallel computing</t>
  </si>
  <si>
    <t>https://twitter.com/IPythonDev</t>
  </si>
  <si>
    <t>Jupyter</t>
  </si>
  <si>
    <t>http://jupyter.org/</t>
  </si>
  <si>
    <t>Multi-language interactive computing environments - the future home of IPython notebook and related language-agnostic projects</t>
  </si>
  <si>
    <t>https://twitter.com/ProjectJupyter</t>
  </si>
  <si>
    <t xml:space="preserve">Kepler </t>
  </si>
  <si>
    <t>https://kepler-project.org/</t>
  </si>
  <si>
    <t>create, execute, and share models and analyses; environment for integrating disparate software components</t>
  </si>
  <si>
    <t>https://twitter.com/ProjectKepler</t>
  </si>
  <si>
    <t>Kitware</t>
  </si>
  <si>
    <t>http://www.kitware.com</t>
  </si>
  <si>
    <t>software solutions (many open-source) and support services for data-intensive R&amp;D</t>
  </si>
  <si>
    <t>https://twitter.com/Kitware</t>
  </si>
  <si>
    <t>OpenRefine (formerly Google Refine)</t>
  </si>
  <si>
    <t>http://openrefine.org/</t>
  </si>
  <si>
    <t>cleaning and transforming data, extending data with other data from web services</t>
  </si>
  <si>
    <t>https://twitter.com/OpenRefine</t>
  </si>
  <si>
    <t>Pegasus</t>
  </si>
  <si>
    <t>http://pegasus.isi.edu/</t>
  </si>
  <si>
    <t>workflow management platform that helps workflow-based applications execute</t>
  </si>
  <si>
    <t>ROpenSci</t>
  </si>
  <si>
    <t>http://ropensci.org/</t>
  </si>
  <si>
    <t>packages to connect data/literature/metric/visualization etc. repositories/search engines to R using APIs</t>
  </si>
  <si>
    <t>https://twitter.com/rOpenSci</t>
  </si>
  <si>
    <t xml:space="preserve">Statcrunch </t>
  </si>
  <si>
    <t>http://www.statcrunch.com/</t>
  </si>
  <si>
    <t>web-based data analysis</t>
  </si>
  <si>
    <t>https://twitter.com/statcrunch</t>
  </si>
  <si>
    <t>Voyeur/Voyant tools</t>
  </si>
  <si>
    <t>http://hermeneuti.ca/voyeur/ , http://voyeurtools.org/</t>
  </si>
  <si>
    <t>web-based text analysis environment</t>
  </si>
  <si>
    <t>https://twitter.com/VoyantTools</t>
  </si>
  <si>
    <t xml:space="preserve">Wakari </t>
  </si>
  <si>
    <t>https://wakari.io/</t>
  </si>
  <si>
    <t>web-based python data analysis</t>
  </si>
  <si>
    <t>BOINC</t>
  </si>
  <si>
    <t>http://boinc.berkeley.edu/</t>
  </si>
  <si>
    <t>open source software for volunteer and grid computing</t>
  </si>
  <si>
    <t>collaboative computing</t>
  </si>
  <si>
    <t>https://twitter.com/BOINCprojects</t>
  </si>
  <si>
    <t>Folding@home</t>
  </si>
  <si>
    <t>http://folding.stanford.edu/</t>
  </si>
  <si>
    <t>Distributed computing project which studies protein folding, misfolding, aggregation, and related diseases</t>
  </si>
  <si>
    <t>collaborative computing</t>
  </si>
  <si>
    <t>https://twitter.com/foldingathome</t>
  </si>
  <si>
    <t>Open Science Grid</t>
  </si>
  <si>
    <t>http://www.opensciencegrid.org/</t>
  </si>
  <si>
    <t>software to support collaborative computing</t>
  </si>
  <si>
    <t>https://twitter.com/opensciencegrid</t>
  </si>
  <si>
    <t>Crowdcrafting</t>
  </si>
  <si>
    <t>http://crowdcrafting.org/</t>
  </si>
  <si>
    <t>online tool for making crowdsourcing projects</t>
  </si>
  <si>
    <t>https://twitter.com/crowdcrafting</t>
  </si>
  <si>
    <t>Crowdfindings</t>
  </si>
  <si>
    <t>http://www.crowdedtheory.com/</t>
  </si>
  <si>
    <t>Crowdsourced social science analysis</t>
  </si>
  <si>
    <t>Foldit</t>
  </si>
  <si>
    <t>http://www.fold.it</t>
  </si>
  <si>
    <t>citizen science project in protein folding</t>
  </si>
  <si>
    <t>https://twitter.com/Foldit</t>
  </si>
  <si>
    <t>Galaxy Zoo (part of Zooniverse)</t>
  </si>
  <si>
    <t>http://www.galaxyzoo.org/</t>
  </si>
  <si>
    <t>crowdsourced science</t>
  </si>
  <si>
    <t>https://twitter.com/galaxyzoo</t>
  </si>
  <si>
    <t>12.3K</t>
  </si>
  <si>
    <t xml:space="preserve">GCAT </t>
  </si>
  <si>
    <t>http://www.bioplanet.com/gcat</t>
  </si>
  <si>
    <t xml:space="preserve">share and compare results of different analysis tools on same datasets </t>
  </si>
  <si>
    <t>Polymath</t>
  </si>
  <si>
    <t>http://michaelnielsen.org/polymath1/</t>
  </si>
  <si>
    <t>massively collaborative online mathematical projects</t>
  </si>
  <si>
    <t>(V)</t>
  </si>
  <si>
    <t>Project Noah</t>
  </si>
  <si>
    <t>http://www.projectnoah.org/</t>
  </si>
  <si>
    <t>citizen science (studying wildlife)</t>
  </si>
  <si>
    <t>https://twitter.com/projectnoah</t>
  </si>
  <si>
    <t>SciStarter</t>
  </si>
  <si>
    <t>http://scistarter.com/</t>
  </si>
  <si>
    <t>database of citizen science projects</t>
  </si>
  <si>
    <t>https://twitter.com/SciStarter</t>
  </si>
  <si>
    <t xml:space="preserve">SETI@home </t>
  </si>
  <si>
    <t>https://seti.berkeley.edu/</t>
  </si>
  <si>
    <t>crowdsourced computer power for analysis (citizen science); finding intelligent life outside earth</t>
  </si>
  <si>
    <t>https://twitter.com/setiathome</t>
  </si>
  <si>
    <t>Snapzen</t>
  </si>
  <si>
    <t>https://snapzen.com/screen-capture</t>
  </si>
  <si>
    <t>collaboratively discuss / analyze screen captures</t>
  </si>
  <si>
    <t>https://twitter.com/SnapzenCo</t>
  </si>
  <si>
    <t>Socientize</t>
  </si>
  <si>
    <t>http://www.socientize.eu</t>
  </si>
  <si>
    <t xml:space="preserve">citizen science network for infrastructure providers and researchers to recruit participants </t>
  </si>
  <si>
    <t>https://twitter.com/SOCIENTIZE</t>
  </si>
  <si>
    <t>Synapse  (Sage)</t>
  </si>
  <si>
    <t>https://www.synapse.org/</t>
  </si>
  <si>
    <t>platform for "open collaborative data analysis"</t>
  </si>
  <si>
    <t>https://twitter.com/sagebio</t>
  </si>
  <si>
    <t>Zooniverse</t>
  </si>
  <si>
    <t>https://www.zooniverse.org/</t>
  </si>
  <si>
    <t>crowdsourced analysis (citizen science)</t>
  </si>
  <si>
    <t>https://twitter.com/the_zooniverse</t>
  </si>
  <si>
    <t>12.7K</t>
  </si>
  <si>
    <t>Nomenklatura</t>
  </si>
  <si>
    <t>data cleaning - alias reconciliation</t>
  </si>
  <si>
    <t>data cleaning</t>
  </si>
  <si>
    <t xml:space="preserve">Plasmid.io </t>
  </si>
  <si>
    <t>http://www.shazino.com/#plasmidio</t>
  </si>
  <si>
    <t>Manage plasmids</t>
  </si>
  <si>
    <t>https://twitter.com/Plasmid_io</t>
  </si>
  <si>
    <t>Riffyn</t>
  </si>
  <si>
    <t>http://www.riffyn.com</t>
  </si>
  <si>
    <t xml:space="preserve">Process design and analysis software for reproducible research and development </t>
  </si>
  <si>
    <t>G/E</t>
  </si>
  <si>
    <t>https://twitter.com/Riffyninc</t>
  </si>
  <si>
    <t>Circos table viewer</t>
  </si>
  <si>
    <t>http://mkweb.bcgsc.ca/tableviewer/</t>
  </si>
  <si>
    <t>visualize</t>
  </si>
  <si>
    <t>Online application of Circos to visualize tabular data</t>
  </si>
  <si>
    <t>create graphs</t>
  </si>
  <si>
    <t>Datawrapper</t>
  </si>
  <si>
    <t>https://datawrapper.de/</t>
  </si>
  <si>
    <t>creating charts and maps online</t>
  </si>
  <si>
    <t>https://twitter.com/Datawrapper</t>
  </si>
  <si>
    <t>Debategraph</t>
  </si>
  <si>
    <t>http://debategraph.org</t>
  </si>
  <si>
    <t>cloud based platform for mapping and supporting debates</t>
  </si>
  <si>
    <t>https://twitter.com/DebateGraph</t>
  </si>
  <si>
    <t xml:space="preserve">Google Charts </t>
  </si>
  <si>
    <t>https://developers.google.com/chart/</t>
  </si>
  <si>
    <t>create live and interactive charts in your browser</t>
  </si>
  <si>
    <t>Google Fusion Tables</t>
  </si>
  <si>
    <t>https://support.google.com/fusiontables/answer/2571232</t>
  </si>
  <si>
    <t>data visualization web application to gather, visualize, and share data tables</t>
  </si>
  <si>
    <t>https://twitter.com/GoogleFT</t>
  </si>
  <si>
    <t>10.7K</t>
  </si>
  <si>
    <t>Lynks</t>
  </si>
  <si>
    <t>http://lynksoft.com/</t>
  </si>
  <si>
    <t>online networks visualization</t>
  </si>
  <si>
    <t>Palladio</t>
  </si>
  <si>
    <t>palladio.designhumanities.org</t>
  </si>
  <si>
    <t>web-based visualization tool for complex humanities data</t>
  </si>
  <si>
    <t>Plot.ly</t>
  </si>
  <si>
    <t>http://plot.ly</t>
  </si>
  <si>
    <t>create graphs (collaboratively)</t>
  </si>
  <si>
    <t>https://twitter.com/plotlygraphs</t>
  </si>
  <si>
    <t>15.5K</t>
  </si>
  <si>
    <t>QIword</t>
  </si>
  <si>
    <t>https://qiword.co/</t>
  </si>
  <si>
    <t>Analyze keyword interaction from a library of papers</t>
  </si>
  <si>
    <t>https://twitter.com/qiword_official/</t>
  </si>
  <si>
    <t>Raw</t>
  </si>
  <si>
    <t>http://raw.densitydesign.org/</t>
  </si>
  <si>
    <t xml:space="preserve">Open web app to create custom vector-based visualizations using D3.js library </t>
  </si>
  <si>
    <t>https://twitter.com/densitydesign</t>
  </si>
  <si>
    <t>Tableau</t>
  </si>
  <si>
    <t>http://www.tableausoftware.com</t>
  </si>
  <si>
    <t>data visualization software (also online)</t>
  </si>
  <si>
    <t>https://twitter.com/tableau</t>
  </si>
  <si>
    <t>64.1K</t>
  </si>
  <si>
    <t xml:space="preserve">Tableau online </t>
  </si>
  <si>
    <t>http://www.tableau.com/products/online</t>
  </si>
  <si>
    <t>Online visualization tool</t>
  </si>
  <si>
    <t>TAGS Explorer</t>
  </si>
  <si>
    <t>http://hawksey.info/tagsexplorer/</t>
  </si>
  <si>
    <t>visualize Twitter networks (based on TAGS)</t>
  </si>
  <si>
    <t>Timeline.js</t>
  </si>
  <si>
    <t>http://timeline.knightlab.com/</t>
  </si>
  <si>
    <t xml:space="preserve">interactive timeline visualizations </t>
  </si>
  <si>
    <t>https://twitter.com/TimelineJS</t>
  </si>
  <si>
    <t>Image-maps</t>
  </si>
  <si>
    <t>http://www.image-maps.com/</t>
  </si>
  <si>
    <t>making clickable image-maps</t>
  </si>
  <si>
    <t>create images</t>
  </si>
  <si>
    <t>https://twitter.com/imagemapping</t>
  </si>
  <si>
    <t>CartoDB</t>
  </si>
  <si>
    <t>http://cartodb.com/</t>
  </si>
  <si>
    <t>creation and hosting of dynamic online maps</t>
  </si>
  <si>
    <t>create maps</t>
  </si>
  <si>
    <t>https://twitter.com/cartoDB</t>
  </si>
  <si>
    <t>13.9K</t>
  </si>
  <si>
    <t>Ushahidi Platform</t>
  </si>
  <si>
    <t>http://www.ushahidi.com/product/ushahidi/</t>
  </si>
  <si>
    <t>Interactive mapping of social media data</t>
  </si>
  <si>
    <t>https://twitter.com/ushahidi</t>
  </si>
  <si>
    <t>57.8K</t>
  </si>
  <si>
    <t>World Map</t>
  </si>
  <si>
    <t>http://worldmap.harvard.edu/</t>
  </si>
  <si>
    <t>Build maps and other geospatial visualizations</t>
  </si>
  <si>
    <t>Worldmap Harvard</t>
  </si>
  <si>
    <t>Online map creation</t>
  </si>
  <si>
    <t>Nodegoat</t>
  </si>
  <si>
    <t>http://nodegoat.net/</t>
  </si>
  <si>
    <t>web-based data management, analysis &amp; visualisation environment</t>
  </si>
  <si>
    <t>create network visualizations</t>
  </si>
  <si>
    <t>https://twitter.com/nodegoat</t>
  </si>
  <si>
    <t>VOS Viewer</t>
  </si>
  <si>
    <t>www.vosviewer.com</t>
  </si>
  <si>
    <t>network visualization</t>
  </si>
  <si>
    <t>https://twitter.com/cwtsleiden</t>
  </si>
  <si>
    <t>VisualEyes</t>
  </si>
  <si>
    <t>http://www.viseyes.org/viseyes.htm</t>
  </si>
  <si>
    <t>online creation of visual and dynamic presentations</t>
  </si>
  <si>
    <t>create web presentations</t>
  </si>
  <si>
    <t>Penelope</t>
  </si>
  <si>
    <t>write (+ code)</t>
  </si>
  <si>
    <t xml:space="preserve">checking manuscripts for common scientific errors (including compliance with guidelines) </t>
  </si>
  <si>
    <t>checking manuscripts</t>
  </si>
  <si>
    <t>ASCII doctor</t>
  </si>
  <si>
    <t>http://asciidoctor.org/</t>
  </si>
  <si>
    <t>Ruby tool for AsciiDoc&gt;HTML5 conversion</t>
  </si>
  <si>
    <t>conversion</t>
  </si>
  <si>
    <t>https://twitter.com/asciidoctor</t>
  </si>
  <si>
    <t>Pandoc</t>
  </si>
  <si>
    <t>http://johnmacfarlane.net/pandoc/</t>
  </si>
  <si>
    <t>Text format converter</t>
  </si>
  <si>
    <t>Activepapers</t>
  </si>
  <si>
    <t>http://www.activepapers.org/</t>
  </si>
  <si>
    <t>File format for publishing code/computations: data plus code working on those data</t>
  </si>
  <si>
    <t>creating dynamic/executable publications</t>
  </si>
  <si>
    <t>https://twitter.com/ActivePapers</t>
  </si>
  <si>
    <t>Collage Authoring Environment</t>
  </si>
  <si>
    <t>https://collage.elsevier.com/</t>
  </si>
  <si>
    <t>authoring environment for executable publications</t>
  </si>
  <si>
    <t>Knitr</t>
  </si>
  <si>
    <t>http://yihui.name/knitr/</t>
  </si>
  <si>
    <t>dynamic reporting with R; facilitate reproducible research</t>
  </si>
  <si>
    <t>https://twitter.com/xieyihui</t>
  </si>
  <si>
    <t>RMarkdown</t>
  </si>
  <si>
    <t>combine manuscript writing with Markdown with code, plots &amp; data from R</t>
  </si>
  <si>
    <t xml:space="preserve">Sweave </t>
  </si>
  <si>
    <t>http://www.statistik.lmu.de/~leisch/Sweave/</t>
  </si>
  <si>
    <t>embed R code for complete data analyses in LaTeX documents</t>
  </si>
  <si>
    <t>Shiny</t>
  </si>
  <si>
    <t>turning R code into web application</t>
  </si>
  <si>
    <t>creating web applications</t>
  </si>
  <si>
    <t>AJE (American Journal Experts)</t>
  </si>
  <si>
    <t>http://www.aje.com/en</t>
  </si>
  <si>
    <t>proofreading, translation, editing by PhD students</t>
  </si>
  <si>
    <t>improving drafts</t>
  </si>
  <si>
    <t>PaperRater</t>
  </si>
  <si>
    <t>http://www.paperrater.com/</t>
  </si>
  <si>
    <t>online grammar check; plagiarism detector, writing suggestions</t>
  </si>
  <si>
    <t>https://twitter.com/PaperRater</t>
  </si>
  <si>
    <t>Peerwith</t>
  </si>
  <si>
    <t>https://www.peerwith.com/</t>
  </si>
  <si>
    <t>manuscript editing services [marketplace]</t>
  </si>
  <si>
    <t>manuscript editing marketplace</t>
  </si>
  <si>
    <t>https://twitter.com/peerwithcom</t>
  </si>
  <si>
    <t>Comwriter</t>
  </si>
  <si>
    <t>http://comwriter.com/</t>
  </si>
  <si>
    <t>Online template based writing</t>
  </si>
  <si>
    <t>online writing</t>
  </si>
  <si>
    <t>https://twitter.com/comwriter</t>
  </si>
  <si>
    <t>Markdown</t>
  </si>
  <si>
    <t>http://en.wikipedia.org/wiki/Markdown</t>
  </si>
  <si>
    <t>Simple text editing markup language</t>
  </si>
  <si>
    <t>https://twitter.com/markdown</t>
  </si>
  <si>
    <t>COBWEB</t>
  </si>
  <si>
    <t>online writing template, preformatted to comply with CONSORT guidelines for reporting trials</t>
  </si>
  <si>
    <t>online writing with restricting format</t>
  </si>
  <si>
    <t>Authorea</t>
  </si>
  <si>
    <t>https://www.authorea.com/</t>
  </si>
  <si>
    <t>online colloborative writing</t>
  </si>
  <si>
    <t>online writing, also collaboratively</t>
  </si>
  <si>
    <t>https://twitter.com/authorea</t>
  </si>
  <si>
    <t>BlueLaTeX</t>
  </si>
  <si>
    <t>https://www.bluelatex.org</t>
  </si>
  <si>
    <t>collaborative document writing/editing</t>
  </si>
  <si>
    <t>https://twitter.com/BlueLaTeX_team</t>
  </si>
  <si>
    <t>Draft</t>
  </si>
  <si>
    <t>https://draftin.com/</t>
  </si>
  <si>
    <t>(collaboratively) writing and versioning drafts</t>
  </si>
  <si>
    <t>https://twitter.com/natekontny</t>
  </si>
  <si>
    <t>10.5K</t>
  </si>
  <si>
    <t>Fiduswriter</t>
  </si>
  <si>
    <t>http://fiduswriter.org/</t>
  </si>
  <si>
    <t>Online (collaborative) text editing with simple ref manager and image database</t>
  </si>
  <si>
    <t>https://twitter.com/fiduswriter</t>
  </si>
  <si>
    <t>Google Docs</t>
  </si>
  <si>
    <t>https://drive.google.com</t>
  </si>
  <si>
    <t>online text/spreadsheet/presentation editing</t>
  </si>
  <si>
    <t>https://twitter.com/googledrive</t>
  </si>
  <si>
    <t>1.34M</t>
  </si>
  <si>
    <t>Google Drive</t>
  </si>
  <si>
    <t>V (also collectively)</t>
  </si>
  <si>
    <t>Manuscript App</t>
  </si>
  <si>
    <t>http://www.manuscriptsapp.com/</t>
  </si>
  <si>
    <t>Dedicated editor for planning, outlining, editing, collaborating and sharing of scholarly research</t>
  </si>
  <si>
    <t>https://twitter.com/manuscriptapp</t>
  </si>
  <si>
    <t>NoodleTools</t>
  </si>
  <si>
    <t>http://www.noodletools.com/</t>
  </si>
  <si>
    <t>teaching tool for collaborative research and writing, note taking, reference management and drafting</t>
  </si>
  <si>
    <t>https://twitter.com/noodletools</t>
  </si>
  <si>
    <t xml:space="preserve">Overleaf </t>
  </si>
  <si>
    <t>https://www.overleaf.com/</t>
  </si>
  <si>
    <t>broad platform for (collaborative) writing with easy links for reviewing and publishing [was: WriteLaTeX]</t>
  </si>
  <si>
    <t>https://twitter.com/writelatex</t>
  </si>
  <si>
    <t>Papeeria</t>
  </si>
  <si>
    <t>online LaTeX editor and plot compiler for collaborative writing</t>
  </si>
  <si>
    <t>Penflip</t>
  </si>
  <si>
    <t>https://www.penflip.com/</t>
  </si>
  <si>
    <t>collaborative writing and version control</t>
  </si>
  <si>
    <t>https://twitter.com/PenflipApp</t>
  </si>
  <si>
    <t xml:space="preserve">Poetica </t>
  </si>
  <si>
    <t>http://poetica.com</t>
  </si>
  <si>
    <t>collaborative online text editor for teams</t>
  </si>
  <si>
    <t>https://twitter.com/poetica</t>
  </si>
  <si>
    <t>Quip</t>
  </si>
  <si>
    <t>https://quip.com/</t>
  </si>
  <si>
    <t>oline collaborative writing and document sharing / "productivity app"; also spreadsheets</t>
  </si>
  <si>
    <t>https://twitter.com/quip</t>
  </si>
  <si>
    <t>Scalar</t>
  </si>
  <si>
    <t>http://scalar.usc.edu/scalar/</t>
  </si>
  <si>
    <t>free, open source authoring and publishing platform; combining media and semantic</t>
  </si>
  <si>
    <t>https://twitter.com/anvcscalar</t>
  </si>
  <si>
    <t>SciGit</t>
  </si>
  <si>
    <t>https://scigit.com/</t>
  </si>
  <si>
    <t>collabarative online/offline text editing with full version control</t>
  </si>
  <si>
    <t>https://twitter.com/scigit</t>
  </si>
  <si>
    <t>ShareLatex</t>
  </si>
  <si>
    <t>https://www.sharelatex.com/</t>
  </si>
  <si>
    <t>LaTex collaborative editor/sharing platform (paid)</t>
  </si>
  <si>
    <t>https://twitter.com/sharelatex</t>
  </si>
  <si>
    <t>Typewrite</t>
  </si>
  <si>
    <t>https://typewrite.io/</t>
  </si>
  <si>
    <t>A simple, real-time collaborative writing environment.</t>
  </si>
  <si>
    <t>https://twitter.com/Typewrite_io</t>
  </si>
  <si>
    <t>WriteLaTeX</t>
  </si>
  <si>
    <t>https://www.writelatex.com/</t>
  </si>
  <si>
    <t>collobarative simulataneous LaTex editing</t>
  </si>
  <si>
    <t>Git</t>
  </si>
  <si>
    <t>http://git-scm.com/</t>
  </si>
  <si>
    <t>Version control for websites and software</t>
  </si>
  <si>
    <t>version control</t>
  </si>
  <si>
    <t xml:space="preserve">Dexy </t>
  </si>
  <si>
    <t>http://dexy.it/</t>
  </si>
  <si>
    <t>documentation tool for writing documents incorporating code</t>
  </si>
  <si>
    <t>writing</t>
  </si>
  <si>
    <t>https://twitter.com/dexyit</t>
  </si>
  <si>
    <t>LateX</t>
  </si>
  <si>
    <t>http://www.latex-project.org/</t>
  </si>
  <si>
    <t>command controlled text editing/formatting</t>
  </si>
  <si>
    <t>RASH</t>
  </si>
  <si>
    <t>http://cs.unibo.it/save-sd/rash/index.html</t>
  </si>
  <si>
    <t>simple html markup language using only 24 elements</t>
  </si>
  <si>
    <t>Scrivener</t>
  </si>
  <si>
    <t>http://www.literatureandlatte.com/scrivener.php</t>
  </si>
  <si>
    <t>text editing software</t>
  </si>
  <si>
    <t>https://twitter.com/ScrivenerApp</t>
  </si>
  <si>
    <t>30.7K</t>
  </si>
  <si>
    <t>Stackedit</t>
  </si>
  <si>
    <t>https://stackedit.io/</t>
  </si>
  <si>
    <t>Markdown editor based on PageDown, the Markdown library used by Stack Overflow.</t>
  </si>
  <si>
    <t>https://twitter.com/stackedit</t>
  </si>
  <si>
    <t>Citation Style Language Style repository</t>
  </si>
  <si>
    <t>https://www.zotero.org/styles</t>
  </si>
  <si>
    <t>cite</t>
  </si>
  <si>
    <t>searchable version of the CSL style repository</t>
  </si>
  <si>
    <t>citation styles</t>
  </si>
  <si>
    <t>CitationStyles</t>
  </si>
  <si>
    <t>http://editor.citationstyles.org</t>
  </si>
  <si>
    <t>Find and edit CSL citation styles</t>
  </si>
  <si>
    <t>https://twitter.com/csl_styles</t>
  </si>
  <si>
    <t>Fore-Cite</t>
  </si>
  <si>
    <t>http://www.fore-cite.com/</t>
  </si>
  <si>
    <t>aggreates full text OA for suggesting references to cite + citation context</t>
  </si>
  <si>
    <t>citation suggestions</t>
  </si>
  <si>
    <t>https://twitter.com/fore_cite</t>
  </si>
  <si>
    <t>Crossref DOI Citation formatter</t>
  </si>
  <si>
    <t>http://crosscite.org/citeproc/</t>
  </si>
  <si>
    <t>Format citation from DOI</t>
  </si>
  <si>
    <t>create citation</t>
  </si>
  <si>
    <t xml:space="preserve">Perma.cc </t>
  </si>
  <si>
    <t>https://perma.cc/</t>
  </si>
  <si>
    <t>create permanent links; permalinks are 'vested' by journals and archived by libraries</t>
  </si>
  <si>
    <t>create permalinks, for citing</t>
  </si>
  <si>
    <t>https://twitter.com/permacc</t>
  </si>
  <si>
    <t>WebCite</t>
  </si>
  <si>
    <t>http://www.webcitation.org/</t>
  </si>
  <si>
    <t>storing webpages for permalink for referencing</t>
  </si>
  <si>
    <t>V (archiving)</t>
  </si>
  <si>
    <t>ScientificCitations</t>
  </si>
  <si>
    <t>http://www.scientificcitations.org/</t>
  </si>
  <si>
    <t>Post-publication citation</t>
  </si>
  <si>
    <t>post-pub citation adding</t>
  </si>
  <si>
    <t>https://twitter.com/sci_citations</t>
  </si>
  <si>
    <t>Binder</t>
  </si>
  <si>
    <t>archive/share code</t>
  </si>
  <si>
    <t>running Executable Jupyter/IPython Notebooks Directly from Github</t>
  </si>
  <si>
    <t>code execution platform</t>
  </si>
  <si>
    <t>BitBucket</t>
  </si>
  <si>
    <t>https://bitbucket.org/</t>
  </si>
  <si>
    <t>Sharing code</t>
  </si>
  <si>
    <t>code repository</t>
  </si>
  <si>
    <t>https://twitter.com/Bitbucket</t>
  </si>
  <si>
    <t>28.3K</t>
  </si>
  <si>
    <t>Github</t>
  </si>
  <si>
    <t>https://github.com/</t>
  </si>
  <si>
    <t>code sharing and archiving</t>
  </si>
  <si>
    <t>https://twitter.com/github</t>
  </si>
  <si>
    <t>670K</t>
  </si>
  <si>
    <t>GitLab.com</t>
  </si>
  <si>
    <t>https://about.gitlab.com/gitlab-com/</t>
  </si>
  <si>
    <t>Git repository management + collaboration (free)</t>
  </si>
  <si>
    <t>https://twitter.com/gitlab</t>
  </si>
  <si>
    <t>14.8K</t>
  </si>
  <si>
    <t>RunMyCode</t>
  </si>
  <si>
    <t>http://www.runmycode.org/</t>
  </si>
  <si>
    <t xml:space="preserve">Sharing code and data </t>
  </si>
  <si>
    <t>O/G</t>
  </si>
  <si>
    <t>https://twitter.com/runmycode</t>
  </si>
  <si>
    <t>Sciforge</t>
  </si>
  <si>
    <t>archive code with DOI</t>
  </si>
  <si>
    <t>Exec&amp;Share</t>
  </si>
  <si>
    <t>www.execandshare.org</t>
  </si>
  <si>
    <t>archive/share data (incl. video)</t>
  </si>
  <si>
    <t>run computer code associated with scientific publications, using own data and parameter values</t>
  </si>
  <si>
    <t>code repository, executable</t>
  </si>
  <si>
    <t>G/O</t>
  </si>
  <si>
    <t>Research Compendia</t>
  </si>
  <si>
    <t>http://researchcompendia.org/</t>
  </si>
  <si>
    <t>Share software and data associated with a publication</t>
  </si>
  <si>
    <t>https://twitter.com/researchcompend</t>
  </si>
  <si>
    <t>Neurovault</t>
  </si>
  <si>
    <t>data repository for neuroimaging</t>
  </si>
  <si>
    <t>data archive, field specific</t>
  </si>
  <si>
    <t>1000 Functional Connectomes</t>
  </si>
  <si>
    <t>http://fcon_1000.projects.nitrc.org/</t>
  </si>
  <si>
    <t>data repository for fMRI images</t>
  </si>
  <si>
    <t>https://twitter.com/nitrc_info</t>
  </si>
  <si>
    <t>BioLINCC</t>
  </si>
  <si>
    <t>https://biolincc.nhlbi.nih.gov/home/</t>
  </si>
  <si>
    <t>A biologic specimen and data repository</t>
  </si>
  <si>
    <t>Databrary</t>
  </si>
  <si>
    <t>http://databrary.org/</t>
  </si>
  <si>
    <t>data and video sharing for human and animal development research</t>
  </si>
  <si>
    <t>https://twitter.com/databrary</t>
  </si>
  <si>
    <t>DataOne (Data Observation Network for Earth)</t>
  </si>
  <si>
    <t>https://www.dataone.org/</t>
  </si>
  <si>
    <t>distributed framework for open, persistent access to Earth observational data</t>
  </si>
  <si>
    <t>https://twitter.com/DataONEorg</t>
  </si>
  <si>
    <t>Gene Expression Omnibus (GEO)</t>
  </si>
  <si>
    <t>http://www.ncbi.nlm.nih.gov/geo/</t>
  </si>
  <si>
    <t>sharing genomics data</t>
  </si>
  <si>
    <t>Global biodiversity information facility Data</t>
  </si>
  <si>
    <t>http://www.gbif.org/</t>
  </si>
  <si>
    <t>archive biodiversity data</t>
  </si>
  <si>
    <t>https://twitter.com/GBIF</t>
  </si>
  <si>
    <t>ICPSR</t>
  </si>
  <si>
    <t>data archive, esp. for social science</t>
  </si>
  <si>
    <t>Knowledge network for Biocomplexity</t>
  </si>
  <si>
    <t>https://knb.ecoinformatics.org/</t>
  </si>
  <si>
    <t>Data archiving repository for ecology &amp; environmental science</t>
  </si>
  <si>
    <t>MLA CORE</t>
  </si>
  <si>
    <t>repository for language studies: all pub types and media types</t>
  </si>
  <si>
    <t xml:space="preserve"> no account</t>
  </si>
  <si>
    <t>Openfmri</t>
  </si>
  <si>
    <t>https://openfmri.org/</t>
  </si>
  <si>
    <t>archive/share publication</t>
  </si>
  <si>
    <t>sharing MRI datasets</t>
  </si>
  <si>
    <t>O</t>
  </si>
  <si>
    <t>https://twitter.com/openfmri</t>
  </si>
  <si>
    <t>Pangaea</t>
  </si>
  <si>
    <t>http://www.pangaea.de/</t>
  </si>
  <si>
    <t>Data archive voor geo- and environmental and ecological sciences</t>
  </si>
  <si>
    <t>Patientslikeme</t>
  </si>
  <si>
    <t>http://www.patientslikeme.com/</t>
  </si>
  <si>
    <t>Share health experiences and data</t>
  </si>
  <si>
    <t>https://twitter.com/patientslikeme</t>
  </si>
  <si>
    <t>26.6K</t>
  </si>
  <si>
    <t>World Data System</t>
  </si>
  <si>
    <t>http://www.icsu-wds.org/</t>
  </si>
  <si>
    <t>Data archive for geoscience and space science data</t>
  </si>
  <si>
    <t>https://twitter.com/ICSU_WDS</t>
  </si>
  <si>
    <t>Figshare</t>
  </si>
  <si>
    <t>http://figshare.com/</t>
  </si>
  <si>
    <t>data archiving and sharing</t>
  </si>
  <si>
    <t>data archive, multi field, multi format</t>
  </si>
  <si>
    <t>https://twitter.com/figshare</t>
  </si>
  <si>
    <t>24.4K</t>
  </si>
  <si>
    <t>Arkivum</t>
  </si>
  <si>
    <t>http://arkivum.com/</t>
  </si>
  <si>
    <t>Data storage/archive (no sharing)</t>
  </si>
  <si>
    <t>data archive, multi-field</t>
  </si>
  <si>
    <t>https://twitter.com/Arkivum</t>
  </si>
  <si>
    <t xml:space="preserve">DataHub </t>
  </si>
  <si>
    <t>http://datahub.io/</t>
  </si>
  <si>
    <t>data repository</t>
  </si>
  <si>
    <t>DataOne Dash</t>
  </si>
  <si>
    <t>https://oneshare.cdlib.org/xtf/search</t>
  </si>
  <si>
    <t xml:space="preserve">self-service data repository (part of DataOne) </t>
  </si>
  <si>
    <t xml:space="preserve">Dataverse Network (DVN) </t>
  </si>
  <si>
    <t>http://thedata.org/</t>
  </si>
  <si>
    <t>data archiving. mostly for ongoing projects in the Netherlands</t>
  </si>
  <si>
    <t>https://twitter.com/dataverseorg</t>
  </si>
  <si>
    <t>Dryad</t>
  </si>
  <si>
    <t>http://datadryad.org/</t>
  </si>
  <si>
    <t>cloud storage and sharing of datasets, CC-0 and article-linked</t>
  </si>
  <si>
    <t>https://twitter.com/datadryad</t>
  </si>
  <si>
    <t>Mendeley data</t>
  </si>
  <si>
    <t>http://data.mendeley.com</t>
  </si>
  <si>
    <t>repositive.io</t>
  </si>
  <si>
    <t>Platform (beta) for genomics data discovery and collaboration</t>
  </si>
  <si>
    <t>Zenodo</t>
  </si>
  <si>
    <t>http://zenodo.org/</t>
  </si>
  <si>
    <t>OA repository for EU funded data and publications</t>
  </si>
  <si>
    <t>https://twitter.com/ZENODO_ORG</t>
  </si>
  <si>
    <t>DDI</t>
  </si>
  <si>
    <t>http://www.ddialliance.org/</t>
  </si>
  <si>
    <t>international effort to create a standard to describe statistical and social science data</t>
  </si>
  <si>
    <t>data standard, field specific</t>
  </si>
  <si>
    <t>Academic Torrents</t>
  </si>
  <si>
    <t>http://academictorrents.com/</t>
  </si>
  <si>
    <t>distributed system for sharing large datasets</t>
  </si>
  <si>
    <t>distributed data-archiving</t>
  </si>
  <si>
    <t>Morphomuseum</t>
  </si>
  <si>
    <t>Journal for 3D models and datasets</t>
  </si>
  <si>
    <t>innovative journal</t>
  </si>
  <si>
    <t>re3data</t>
  </si>
  <si>
    <t>http://www.re3data.org/</t>
  </si>
  <si>
    <t>registry of research data repositories</t>
  </si>
  <si>
    <t>registry of data repositories</t>
  </si>
  <si>
    <t>https://twitter.com/re3data</t>
  </si>
  <si>
    <t>LabTube</t>
  </si>
  <si>
    <t>http://www.labtube.tv/</t>
  </si>
  <si>
    <t>video platform for life science</t>
  </si>
  <si>
    <t>video archive</t>
  </si>
  <si>
    <t>https://twitter.com/LabTube</t>
  </si>
  <si>
    <t>ScienceMedia</t>
  </si>
  <si>
    <t>platform for publishing scientific videos (with doi)</t>
  </si>
  <si>
    <t>PsychFileDrawer</t>
  </si>
  <si>
    <t>http://psychfiledrawer.org/</t>
  </si>
  <si>
    <t>Upload and view results of replication attempts in Experimental Psychology</t>
  </si>
  <si>
    <t>archive  of replication studies</t>
  </si>
  <si>
    <t>https://twitter.com/PsychFileDrawer</t>
  </si>
  <si>
    <t>V</t>
  </si>
  <si>
    <t>Dissem.in</t>
  </si>
  <si>
    <t>http://dissem.in</t>
  </si>
  <si>
    <t>web platform gathering metadata from various sources and analyzing OA availability of publications of researchers (currently for ENS only)</t>
  </si>
  <si>
    <t>archiving promotion tool</t>
  </si>
  <si>
    <t>https://twitter.com/disseminOA</t>
  </si>
  <si>
    <t xml:space="preserve">Cureus </t>
  </si>
  <si>
    <t>http://www.cureus.com/</t>
  </si>
  <si>
    <t>open access medical journal (also for posters) using PPPR</t>
  </si>
  <si>
    <t>https://twitter.com/CureusInc</t>
  </si>
  <si>
    <t>DropdeadPaper</t>
  </si>
  <si>
    <t>archive (unpublished) papers</t>
  </si>
  <si>
    <t>multifield repository</t>
  </si>
  <si>
    <t>https://twitter.com/dropdeadpaper</t>
  </si>
  <si>
    <t>MyOpenArchive [dead]</t>
  </si>
  <si>
    <t>http://myopenarchive.org/</t>
  </si>
  <si>
    <t>Open Access repository created for researchers at institution without an institutional repository</t>
  </si>
  <si>
    <t>https://twitter.com/myopenarchive</t>
  </si>
  <si>
    <t xml:space="preserve">Open Science Repository </t>
  </si>
  <si>
    <t>http://www.open-science-repository.com/</t>
  </si>
  <si>
    <t>institution independent OA repository</t>
  </si>
  <si>
    <t xml:space="preserve">HAL </t>
  </si>
  <si>
    <t>https://hal.archives-ouvertes.fr/</t>
  </si>
  <si>
    <t>French open archive</t>
  </si>
  <si>
    <t>OA repository, multidisciplinary</t>
  </si>
  <si>
    <t>https://twitter.com/hal_fr</t>
  </si>
  <si>
    <t>ArXiV</t>
  </si>
  <si>
    <t>http://arxiv.org/</t>
  </si>
  <si>
    <t>preprint server</t>
  </si>
  <si>
    <t>preprint archiving</t>
  </si>
  <si>
    <t>BioRxiv</t>
  </si>
  <si>
    <t>http://biorxiv.org/</t>
  </si>
  <si>
    <t>https://twitter.com/biorxivpreprint</t>
  </si>
  <si>
    <t>CogPrints</t>
  </si>
  <si>
    <t>http://cogprints.org/</t>
  </si>
  <si>
    <t>preprint server in cognitive sciences</t>
  </si>
  <si>
    <t>PeerJ preprints</t>
  </si>
  <si>
    <t>https://peerj.com/preprints</t>
  </si>
  <si>
    <t xml:space="preserve">publish preprint articles submitted to PeerJ but also others (CC-BY) </t>
  </si>
  <si>
    <t>https://twitter.com/PeerJPrePrints</t>
  </si>
  <si>
    <t>SSRN</t>
  </si>
  <si>
    <t>www.ssrn.com/</t>
  </si>
  <si>
    <t>https://twitter.com/SSRN</t>
  </si>
  <si>
    <t>viXra</t>
  </si>
  <si>
    <t>http://vixra.org/</t>
  </si>
  <si>
    <t>Alternative preprint server</t>
  </si>
  <si>
    <t>Europe Pubmed Central</t>
  </si>
  <si>
    <t>http://europepmc.org/</t>
  </si>
  <si>
    <t>ful text OA archive in life/health</t>
  </si>
  <si>
    <t>subject repository</t>
  </si>
  <si>
    <t>https://twitter.com/EuropePMC_news</t>
  </si>
  <si>
    <t>PMC (PubMed Central)</t>
  </si>
  <si>
    <t>http://www.ncbi.nlm.nih.gov/pmc/</t>
  </si>
  <si>
    <t>full text repository of deposited medical literature</t>
  </si>
  <si>
    <t>ePosters</t>
  </si>
  <si>
    <t>http://www.eposters.net/</t>
  </si>
  <si>
    <t>archive/share posters</t>
  </si>
  <si>
    <t>poster archive for life and geosciences</t>
  </si>
  <si>
    <t>share posters</t>
  </si>
  <si>
    <t>https://twitter.com/epostersnet</t>
  </si>
  <si>
    <t>F1000 posters</t>
  </si>
  <si>
    <t>http://f1000.com/posters</t>
  </si>
  <si>
    <t>poster repository</t>
  </si>
  <si>
    <t>https://twitter.com/F1000Posters</t>
  </si>
  <si>
    <t>Science Open Posters</t>
  </si>
  <si>
    <t>https://www.scienceopen.com/collection/scienceopen_posters?4</t>
  </si>
  <si>
    <t>poster archiving/sharing</t>
  </si>
  <si>
    <t>Slideplayer</t>
  </si>
  <si>
    <t>http://slideplayer.com/</t>
  </si>
  <si>
    <t>archive/share presentation</t>
  </si>
  <si>
    <t>Share presentations</t>
  </si>
  <si>
    <t>share presentations</t>
  </si>
  <si>
    <t>SlideShare</t>
  </si>
  <si>
    <t>http://www.slideshare.net/</t>
  </si>
  <si>
    <t>https://twitter.com/SlideShare</t>
  </si>
  <si>
    <t>222K</t>
  </si>
  <si>
    <t>Speakerdeck</t>
  </si>
  <si>
    <t>https://speakerdeck.com/</t>
  </si>
  <si>
    <t>Share presentations, upload slides as pdf</t>
  </si>
  <si>
    <t>https://twitter.com/speakerdeck</t>
  </si>
  <si>
    <t>SciVee</t>
  </si>
  <si>
    <t>http://www.scivee.tv/</t>
  </si>
  <si>
    <t>science video sharing platform (from journals, conferences, education)</t>
  </si>
  <si>
    <t>share presentations, videos</t>
  </si>
  <si>
    <t>https://twitter.com/SciVee</t>
  </si>
  <si>
    <t xml:space="preserve">GlobalEventList </t>
  </si>
  <si>
    <t>present research findings</t>
  </si>
  <si>
    <t>comprehensive directory of scientific events worldwide</t>
  </si>
  <si>
    <t>conference directory</t>
  </si>
  <si>
    <t>https://twitter.com/GlobalEventList</t>
  </si>
  <si>
    <t>Lanyrd</t>
  </si>
  <si>
    <t>http://lanyrd.com</t>
  </si>
  <si>
    <t>social conference directory</t>
  </si>
  <si>
    <t>conference directory, social</t>
  </si>
  <si>
    <t>https://twitter.com/lanyrd</t>
  </si>
  <si>
    <t>V (conferences)</t>
  </si>
  <si>
    <t>Sciencesconf</t>
  </si>
  <si>
    <t>platform for organizing conferences</t>
  </si>
  <si>
    <t>organize conferences</t>
  </si>
  <si>
    <t>Omeka.net</t>
  </si>
  <si>
    <t>https://www.omeka.net/</t>
  </si>
  <si>
    <t>webbased CMS for easy website building, targeting humanities</t>
  </si>
  <si>
    <t>website building platform</t>
  </si>
  <si>
    <t>https://twitter.com/omeka</t>
  </si>
  <si>
    <t xml:space="preserve">Publons </t>
  </si>
  <si>
    <t>https://publons.com/</t>
  </si>
  <si>
    <t>peer review and commenting/recommending (pre-pub)</t>
  </si>
  <si>
    <t>crediting peer review activity</t>
  </si>
  <si>
    <t>credits for peer review</t>
  </si>
  <si>
    <t>https://twitter.com/Publons</t>
  </si>
  <si>
    <t>V (peer review)</t>
  </si>
  <si>
    <t>BMJ Open: Open peer review</t>
  </si>
  <si>
    <t>http://bmjopen.bmj.com/</t>
  </si>
  <si>
    <t>open peer review</t>
  </si>
  <si>
    <t>https://twitter.com/BMJ_Open</t>
  </si>
  <si>
    <t>Axios Review</t>
  </si>
  <si>
    <t>http://axiosreview.org/</t>
  </si>
  <si>
    <t>independent peer review service (commercial)</t>
  </si>
  <si>
    <t>journal independent peer review</t>
  </si>
  <si>
    <t>https://twitter.com/axiosreview</t>
  </si>
  <si>
    <t>Peerageofscience</t>
  </si>
  <si>
    <t>http://www.peerageofscience.org/</t>
  </si>
  <si>
    <t>https://twitter.com/peeragescience</t>
  </si>
  <si>
    <t>Rubriq</t>
  </si>
  <si>
    <t>http://www.rubriq.com/</t>
  </si>
  <si>
    <t>https://twitter.com/RubriqNews</t>
  </si>
  <si>
    <t>BMJ (British Medical Journal)</t>
  </si>
  <si>
    <t>http://www.bmj.com/</t>
  </si>
  <si>
    <t>Journal with non-anonymous peer review</t>
  </si>
  <si>
    <t>non-anonymous peer review (pre-publication)</t>
  </si>
  <si>
    <t>https://twitter.com/bmj_latest</t>
  </si>
  <si>
    <t>187K</t>
  </si>
  <si>
    <t>V (also peer review)</t>
  </si>
  <si>
    <t>Haldane's Sieve</t>
  </si>
  <si>
    <t>http://haldanessieve.org/</t>
  </si>
  <si>
    <t>blog discussing selected preprints in genetics</t>
  </si>
  <si>
    <t>paper commenting, dicussing or rating</t>
  </si>
  <si>
    <t>https://twitter.com/Haldanessieve</t>
  </si>
  <si>
    <t>Scirate</t>
  </si>
  <si>
    <t>https://scirate.com</t>
  </si>
  <si>
    <t>rate and comment on ArXiV papers</t>
  </si>
  <si>
    <t>https://twitter.com/scirate3</t>
  </si>
  <si>
    <t>SelectedPapers</t>
  </si>
  <si>
    <t>https://selectedpapers.net/</t>
  </si>
  <si>
    <t>recommend, comment, discuss papers (in maths and astrophysics)</t>
  </si>
  <si>
    <t>VoxCharta</t>
  </si>
  <si>
    <t>http://harvard.voxcharta.org/</t>
  </si>
  <si>
    <t>voting &amp; discussion on ArxiV papers for &gt;200 institutions</t>
  </si>
  <si>
    <t>PRE-val</t>
  </si>
  <si>
    <t>http://pre-val.org/</t>
  </si>
  <si>
    <t>peer review evaluation + badge (for publishers to buy into, for end-users to use)</t>
  </si>
  <si>
    <t>peer review evaluation</t>
  </si>
  <si>
    <t>https://twitter.com/adametkin</t>
  </si>
  <si>
    <t xml:space="preserve">V (peer review) </t>
  </si>
  <si>
    <t>ReviewerPage</t>
  </si>
  <si>
    <t>http://www.reviewerpage.com/</t>
  </si>
  <si>
    <t>Publicly crediting peer review for Elsevier reviewers, open for PR from all journals</t>
  </si>
  <si>
    <t>peer review registration</t>
  </si>
  <si>
    <t>ReviewerRecognition</t>
  </si>
  <si>
    <t>http://www.reviewerrecognition.elsevier.com/</t>
  </si>
  <si>
    <t>Documenting peer review for Elsevier journals</t>
  </si>
  <si>
    <t>Libre Liberating Research</t>
  </si>
  <si>
    <t>http://www.lib-res.org/</t>
  </si>
  <si>
    <t>platform for open peer review</t>
  </si>
  <si>
    <t>https://twitter.com/libreapp</t>
  </si>
  <si>
    <t>AcademicKarma</t>
  </si>
  <si>
    <t>http://academickarma.org/</t>
  </si>
  <si>
    <t>peer review platform, connecting authors, reviewers and editors</t>
  </si>
  <si>
    <t>platform for peer review</t>
  </si>
  <si>
    <t>https://twitter.com/AcademicKarma</t>
  </si>
  <si>
    <t>Reproducability initiative (by ScienceExchange)</t>
  </si>
  <si>
    <t>http://validation.scienceexchange.com/#/reproducibility-initiative</t>
  </si>
  <si>
    <t>crowdsourced validation of experimental results</t>
  </si>
  <si>
    <t>reproducibility</t>
  </si>
  <si>
    <t>https://twitter.com/_refinery</t>
  </si>
  <si>
    <t>Edanz journal selector</t>
  </si>
  <si>
    <t>http://www.edanzediting.com/journal_selector</t>
  </si>
  <si>
    <t>select journal to submit to</t>
  </si>
  <si>
    <t>journal selecting for submitting</t>
  </si>
  <si>
    <t>find journal, matching your abstract/text</t>
  </si>
  <si>
    <t>https://twitter.com/edanzediting</t>
  </si>
  <si>
    <t>eTblast</t>
  </si>
  <si>
    <t>http://etest.vbi.vt.edu/etblast3/</t>
  </si>
  <si>
    <t>search PubMed PMC ArXiv etc using text similarity</t>
  </si>
  <si>
    <t>Jane</t>
  </si>
  <si>
    <t>http://www.biosemantics.org/jane/</t>
  </si>
  <si>
    <t>journal selection support with co-word analysis</t>
  </si>
  <si>
    <t>Journal Guide</t>
  </si>
  <si>
    <t>http://www.journalguide.com/</t>
  </si>
  <si>
    <t>selection of journals to submit paper to</t>
  </si>
  <si>
    <t>https://twitter.com/JournalGuide</t>
  </si>
  <si>
    <t>Scientific Journal Finder</t>
  </si>
  <si>
    <t>http://www.sjfinder.com/</t>
  </si>
  <si>
    <t>journal recommender based on title and abstract of scientific manuscript in life sciences</t>
  </si>
  <si>
    <t>https://twitter.com/SJFinder</t>
  </si>
  <si>
    <t>Cabell directories</t>
  </si>
  <si>
    <t>http://www.cabells.com/index.aspx</t>
  </si>
  <si>
    <t>Directory of journal parameters</t>
  </si>
  <si>
    <t>journal list, metrics, metadata</t>
  </si>
  <si>
    <t>DOAJ (Directory of Open Access Journals)</t>
  </si>
  <si>
    <t>http://doaj.org/</t>
  </si>
  <si>
    <t>listing OA journals</t>
  </si>
  <si>
    <t>https://twitter.com/DOAJplus</t>
  </si>
  <si>
    <t>Enago journal information tool</t>
  </si>
  <si>
    <t>http://www.enago.com/journal-information-tool.htm</t>
  </si>
  <si>
    <t>get basic journal data and metrics</t>
  </si>
  <si>
    <t>https://twitter.com/enagoglobal</t>
  </si>
  <si>
    <t>ROAD</t>
  </si>
  <si>
    <t>http://road.issn.org/</t>
  </si>
  <si>
    <t>directory of OA scholarly resources (from ISSN registry)</t>
  </si>
  <si>
    <t>https://twitter.com/ISSN_IC</t>
  </si>
  <si>
    <t>Sherpa/ROMEO</t>
  </si>
  <si>
    <t>http://www.sherpa.ac.uk/romeo/</t>
  </si>
  <si>
    <t>show publisher copyright policies &amp; self-archiving rights</t>
  </si>
  <si>
    <t>https://twitter.com/SHERPAServices</t>
  </si>
  <si>
    <t>CoFactorScience</t>
  </si>
  <si>
    <t>http://cofactorscience.com/</t>
  </si>
  <si>
    <t>consultancy: workshops, editing, journal selector</t>
  </si>
  <si>
    <t>journal recommendation</t>
  </si>
  <si>
    <t>https://twitter.com/cofactorsci</t>
  </si>
  <si>
    <t>ThinkCheckSubmit</t>
  </si>
  <si>
    <t xml:space="preserve">Checklist with criteria to judge trustworthiness of journals </t>
  </si>
  <si>
    <t>journal review criteria</t>
  </si>
  <si>
    <t>JournalReviewer</t>
  </si>
  <si>
    <t>http://journalreviewer.org/</t>
  </si>
  <si>
    <t>journal evaluation by authors</t>
  </si>
  <si>
    <t>journal reviews</t>
  </si>
  <si>
    <t>Journalysis</t>
  </si>
  <si>
    <t>http://www.journalysis.org/</t>
  </si>
  <si>
    <t>https://twitter.com/journalysis</t>
  </si>
  <si>
    <t>QOAM (Quality Open Access Market)</t>
  </si>
  <si>
    <t>https://www.qoam.eu/</t>
  </si>
  <si>
    <t>reviewing OA journals</t>
  </si>
  <si>
    <t>SciForum Journal Reviews</t>
  </si>
  <si>
    <t>http://sciforum.net/statistics</t>
  </si>
  <si>
    <t>platform for rating/reviewing journals</t>
  </si>
  <si>
    <t>https://twitter.com/sciforum</t>
  </si>
  <si>
    <t>Scirev</t>
  </si>
  <si>
    <t>http://scirev.sc/</t>
  </si>
  <si>
    <t>https://twitter.com/scirev</t>
  </si>
  <si>
    <t>Open Edition Books</t>
  </si>
  <si>
    <t>http://books.openedition.org/</t>
  </si>
  <si>
    <t>publish</t>
  </si>
  <si>
    <t>open digital monographs, part of Open Edition (FR)</t>
  </si>
  <si>
    <t>book platform, partly Open Access</t>
  </si>
  <si>
    <t>https://twitter.com/oe_books</t>
  </si>
  <si>
    <t>Audiovisual thinking</t>
  </si>
  <si>
    <t>Journal for videos on audiovisual culture</t>
  </si>
  <si>
    <t>Biodiversity Data Journal</t>
  </si>
  <si>
    <t>biodiversitydatajournal.com</t>
  </si>
  <si>
    <t xml:space="preserve">Data journal experimenting with community peer review [but check details - how novel is it?] </t>
  </si>
  <si>
    <t>https://twitter.com/BioDataJournal</t>
  </si>
  <si>
    <t>Collabra</t>
  </si>
  <si>
    <t>http://www.collabraoa.org/</t>
  </si>
  <si>
    <t>OA journal</t>
  </si>
  <si>
    <t>https://twitter.com/CollabraOA</t>
  </si>
  <si>
    <t>DHNOW</t>
  </si>
  <si>
    <t>digitalhumanitiesnow.org</t>
  </si>
  <si>
    <t>experimental, edited publication that highlights and distributes informally published digital humanities scholarship and resources from the open web</t>
  </si>
  <si>
    <t>https://twitter.com/dhnow</t>
  </si>
  <si>
    <t>Discrete Analysis</t>
  </si>
  <si>
    <t>ArXiv overlay journal for mathematics</t>
  </si>
  <si>
    <t>eLife</t>
  </si>
  <si>
    <t>http://elifesciences.org/</t>
  </si>
  <si>
    <t>OA megajournal, reader (eLife Lens), discovery (Lens Browser), also available as publishing software on GitHub</t>
  </si>
  <si>
    <t>https://twitter.com/elife</t>
  </si>
  <si>
    <t>13.4K</t>
  </si>
  <si>
    <t>F1000 research</t>
  </si>
  <si>
    <t>http://f1000.com/research</t>
  </si>
  <si>
    <t>Open access journal</t>
  </si>
  <si>
    <t>https://twitter.com/F1000Research</t>
  </si>
  <si>
    <t>GigaScience journal</t>
  </si>
  <si>
    <t>http://www.gigasciencejournal.com/</t>
  </si>
  <si>
    <t>OA journal for big-data studies</t>
  </si>
  <si>
    <t>https://twitter.com/GigaScience</t>
  </si>
  <si>
    <t>IPOL journal</t>
  </si>
  <si>
    <t>http://www.ipol.im/</t>
  </si>
  <si>
    <t>Journal for image processing</t>
  </si>
  <si>
    <t>https://twitter.com/IPOL_journal</t>
  </si>
  <si>
    <t>Journal of Digital Humanities</t>
  </si>
  <si>
    <t>http://journalofdigitalhumanities.org/</t>
  </si>
  <si>
    <t>comprehensive, peer-reviewed, open access journal that features the best scholarship, tools, and conversations produced by the digital humanities community in the previous trimester</t>
  </si>
  <si>
    <t>https://twitter.com/JournalofDH</t>
  </si>
  <si>
    <t>Matters</t>
  </si>
  <si>
    <t>https://sciencematters.io/</t>
  </si>
  <si>
    <t>publish single observations &amp; extend the subsequent observations in real-time</t>
  </si>
  <si>
    <t>https://twitter.com/SciMts</t>
  </si>
  <si>
    <t xml:space="preserve">Open Library of Humanities </t>
  </si>
  <si>
    <t>https://www.openlibhums.org/</t>
  </si>
  <si>
    <t>open access megajournal for SSH</t>
  </si>
  <si>
    <t>https://twitter.com/openlibhums</t>
  </si>
  <si>
    <t>PeerJ</t>
  </si>
  <si>
    <t>https://peerj.com</t>
  </si>
  <si>
    <t>Open Access journal</t>
  </si>
  <si>
    <t>https://twitter.com/thePeerJ</t>
  </si>
  <si>
    <t>10.9K</t>
  </si>
  <si>
    <t>PLoS One</t>
  </si>
  <si>
    <t>www.plosone.org</t>
  </si>
  <si>
    <t>open access megajournal</t>
  </si>
  <si>
    <t>https://twitter.com/PLOSONE</t>
  </si>
  <si>
    <t>51.3K</t>
  </si>
  <si>
    <t>ReScience</t>
  </si>
  <si>
    <t>https://rescience.github.io/</t>
  </si>
  <si>
    <t>GitHub-based journal for replications of computational studies</t>
  </si>
  <si>
    <t>https://twitter.com/ReScienceEds</t>
  </si>
  <si>
    <t>Research Involvement and Engagement</t>
  </si>
  <si>
    <t>interdisciplinary health and social care journal co-produced by all key stakeholders, including patients, academics, policy makers and service users</t>
  </si>
  <si>
    <t>Rio (Research ideas &amp; Outcomes) Journal</t>
  </si>
  <si>
    <t>integrated authoring / publishing / reviewing platform</t>
  </si>
  <si>
    <t>ScienceOpen Research</t>
  </si>
  <si>
    <t>https://www.scienceopen.com/collection/scienceopen_research?3</t>
  </si>
  <si>
    <t>https://twitter.com/SO_Research</t>
  </si>
  <si>
    <t>Scientific Data (Nature)</t>
  </si>
  <si>
    <t>http://www.nature.com/sdata/</t>
  </si>
  <si>
    <t>data journal for papers describing datasets</t>
  </si>
  <si>
    <t>https://twitter.com/ScientificData</t>
  </si>
  <si>
    <t>Self Journal of Science</t>
  </si>
  <si>
    <t>http://sjscience.org/</t>
  </si>
  <si>
    <t>independent journal/publishing platform, aiming to "to achieve optimal peer review, evaluation and classification of articles in a virtuously self-organized way"</t>
  </si>
  <si>
    <t>AH</t>
  </si>
  <si>
    <t>SS</t>
  </si>
  <si>
    <t>LF</t>
  </si>
  <si>
    <t>https://twitter.com/social_sjs</t>
  </si>
  <si>
    <t>ZooKeys journal</t>
  </si>
  <si>
    <t>http://www.pensoft.net/page.php?P=14</t>
  </si>
  <si>
    <t>journal publishing</t>
  </si>
  <si>
    <t>https://twitter.com/ZooKeys_Journal</t>
  </si>
  <si>
    <t>BMC (BiomedCentral)</t>
  </si>
  <si>
    <t>http://www.biomedcentral.com/</t>
  </si>
  <si>
    <t>Gold OA publishing</t>
  </si>
  <si>
    <t>innovative journal platform/publisher</t>
  </si>
  <si>
    <t>https://twitter.com/BioMedCentral</t>
  </si>
  <si>
    <t>33.9K</t>
  </si>
  <si>
    <t>LingOA</t>
  </si>
  <si>
    <t>http://www.lingoa.eu/</t>
  </si>
  <si>
    <t>OA Publishing platform for linguistics</t>
  </si>
  <si>
    <t xml:space="preserve">O </t>
  </si>
  <si>
    <t>SciELO (Scientific Electronic Library Online)</t>
  </si>
  <si>
    <t>http://www.scielo.org</t>
  </si>
  <si>
    <t>Open Access journal platform for Latin America and Iberia</t>
  </si>
  <si>
    <t>https://twitter.com/redescielo</t>
  </si>
  <si>
    <t>WebMed Central</t>
  </si>
  <si>
    <t>http://www.webmedcentral.com</t>
  </si>
  <si>
    <t>Open Access biomedical publisher using post-publication peer review</t>
  </si>
  <si>
    <t>innovative publisher</t>
  </si>
  <si>
    <t>https://twitter.com/WebmedCentral</t>
  </si>
  <si>
    <t xml:space="preserve">Archivist </t>
  </si>
  <si>
    <t>platform for publishing interactive interview transcriptions online</t>
  </si>
  <si>
    <t>innovative specialized publishing platform</t>
  </si>
  <si>
    <t>Biotaxa</t>
  </si>
  <si>
    <t>http://biotaxa.org/</t>
  </si>
  <si>
    <t xml:space="preserve">Online publishing platform for taxonomic journals </t>
  </si>
  <si>
    <t>journal platform</t>
  </si>
  <si>
    <t>https://twitter.com/BiotaxaNews</t>
  </si>
  <si>
    <t>Episciences</t>
  </si>
  <si>
    <t>platform to host epi-journals (overlay-journals)</t>
  </si>
  <si>
    <t>journal platform, for overlays</t>
  </si>
  <si>
    <t>Revues.org</t>
  </si>
  <si>
    <t>http://www.revues.org/</t>
  </si>
  <si>
    <t>platform for open journals, part of Open Edition (FR)</t>
  </si>
  <si>
    <t>journal platform, Open Access</t>
  </si>
  <si>
    <t>https://twitter.com/revuesorg</t>
  </si>
  <si>
    <t>Creative Commons</t>
  </si>
  <si>
    <t>http://creativecommons.org/</t>
  </si>
  <si>
    <t>licensing&amp;copyright for internet era</t>
  </si>
  <si>
    <t>licensing</t>
  </si>
  <si>
    <t>https://twitter.com/creativecommons</t>
  </si>
  <si>
    <t>601K</t>
  </si>
  <si>
    <t>DOI (Digital Object Identifier)</t>
  </si>
  <si>
    <t>http://www.doi.org/</t>
  </si>
  <si>
    <t>permalink and disambiguation of publications</t>
  </si>
  <si>
    <t>persistant identifiers</t>
  </si>
  <si>
    <t>Datacite</t>
  </si>
  <si>
    <t>http://www.datacite.org</t>
  </si>
  <si>
    <t>develop standards for persistent identifiers for data</t>
  </si>
  <si>
    <t>persistant identifiers, standards</t>
  </si>
  <si>
    <t>https://twitter.com/datacite</t>
  </si>
  <si>
    <t xml:space="preserve">ProcPoS </t>
  </si>
  <si>
    <t>https://www.peerageofscience.org/proceedings</t>
  </si>
  <si>
    <t>Proceedings of Peerage of Science: peer-reviewed commentary journal</t>
  </si>
  <si>
    <t>platform for PPPR</t>
  </si>
  <si>
    <t>https://twitter.com/ProcPoS</t>
  </si>
  <si>
    <t>PressForward</t>
  </si>
  <si>
    <t>http://pressforward.org/</t>
  </si>
  <si>
    <t xml:space="preserve">Wordpress plugin for OA content aggregation and distribution/republication </t>
  </si>
  <si>
    <t>republishing</t>
  </si>
  <si>
    <t>https://twitter.com/pressfwd</t>
  </si>
  <si>
    <t>PaperNow</t>
  </si>
  <si>
    <t>https://github.com/PeerJ/paper-now</t>
  </si>
  <si>
    <t>Create, edit and display a journal article in GitHub</t>
  </si>
  <si>
    <t>virtual journal article platform</t>
  </si>
  <si>
    <t>Wikipedia (&amp; Wikimedia Commons)</t>
  </si>
  <si>
    <t>www.wikipedia.org</t>
  </si>
  <si>
    <t>outreach/valorization</t>
  </si>
  <si>
    <t>collaborative online general reference tool</t>
  </si>
  <si>
    <t>adding to broad popular resource</t>
  </si>
  <si>
    <t>https://twitter.com/Wikipedia</t>
  </si>
  <si>
    <t>314K</t>
  </si>
  <si>
    <t>ExternalDiffusion</t>
  </si>
  <si>
    <t>http://www.externaldiffusion.com/</t>
  </si>
  <si>
    <t>science blogging platform</t>
  </si>
  <si>
    <t>blogging network</t>
  </si>
  <si>
    <t>https://twitter.com/Ext_diffusion</t>
  </si>
  <si>
    <t>Hypotheses</t>
  </si>
  <si>
    <t>http://hypotheses.org/</t>
  </si>
  <si>
    <t>Academic blogging platform, part of Open Edition</t>
  </si>
  <si>
    <t>https://twitter.com/hypothesesorg</t>
  </si>
  <si>
    <t>Research Blogging</t>
  </si>
  <si>
    <t>researchblogging.org</t>
  </si>
  <si>
    <t xml:space="preserve">collection/curation of blog posts about peer-reviewed research </t>
  </si>
  <si>
    <t>https://twitter.com/ResearchBlogs</t>
  </si>
  <si>
    <t>ScienceBlogs</t>
  </si>
  <si>
    <t>http://scienceblogs.com/</t>
  </si>
  <si>
    <t>science blogging network</t>
  </si>
  <si>
    <t>https://twitter.com/scienceblogs</t>
  </si>
  <si>
    <t xml:space="preserve">Scientopia </t>
  </si>
  <si>
    <t>http://scientopia.org/</t>
  </si>
  <si>
    <t>https://twitter.com/ScientopiaBlogs</t>
  </si>
  <si>
    <t>SciLogs</t>
  </si>
  <si>
    <t>http://www.scilogs.com/</t>
  </si>
  <si>
    <t>Group of science blogs</t>
  </si>
  <si>
    <t>https://twitter.com/scilogscom</t>
  </si>
  <si>
    <t>Scienceseeker</t>
  </si>
  <si>
    <t>http://scienceseeker.org</t>
  </si>
  <si>
    <t>Aggregator of science news and blogs</t>
  </si>
  <si>
    <t>blogging network &amp; news</t>
  </si>
  <si>
    <t>https://twitter.com/SciSeeker</t>
  </si>
  <si>
    <t>ECAST</t>
  </si>
  <si>
    <t>http://www.ecastnetwork.org/</t>
  </si>
  <si>
    <t>Expert &amp; Citizen Assessment of Science &amp; Technology - A Distributed Network of Institutions for Peer to Peer Public Deliberation</t>
  </si>
  <si>
    <t>citizen assessment</t>
  </si>
  <si>
    <t>https://twitter.com/ECASTnetwork</t>
  </si>
  <si>
    <t>Frontiers for Young Minds</t>
  </si>
  <si>
    <t>http://www.kids.frontiersin.org/</t>
  </si>
  <si>
    <t>web-based scientific journal with an editorial board of children (8-15yr)</t>
  </si>
  <si>
    <t>citizen review, by children</t>
  </si>
  <si>
    <t>I Am Scientist</t>
  </si>
  <si>
    <t>http://imascientist.ie/</t>
  </si>
  <si>
    <t>outreach to students through chat contest</t>
  </si>
  <si>
    <t>debating/discussing</t>
  </si>
  <si>
    <t>https://twitter.com/imascientist</t>
  </si>
  <si>
    <t>Open Science Showoff</t>
  </si>
  <si>
    <t>http://www.scienceshowoff.org/</t>
  </si>
  <si>
    <t>Open mic night for science lovers</t>
  </si>
  <si>
    <t>https://twitter.com/ScienceShowoff</t>
  </si>
  <si>
    <t>Pint of Science</t>
  </si>
  <si>
    <t>http://pintofscience.co.uk/</t>
  </si>
  <si>
    <t>Discussing science in a local pub</t>
  </si>
  <si>
    <t>https://twitter.com/pintofscience</t>
  </si>
  <si>
    <t>Sense about Science</t>
  </si>
  <si>
    <t>http://www.senseaboutscience.org/</t>
  </si>
  <si>
    <t>activities and publications to change public discussions about science and evidence</t>
  </si>
  <si>
    <t>https://twitter.com/senseaboutsci</t>
  </si>
  <si>
    <t>28.8K</t>
  </si>
  <si>
    <t>Voice of Young Science (part of Sense about Science)</t>
  </si>
  <si>
    <t>http://www.senseaboutscience.org/pages/voys.html</t>
  </si>
  <si>
    <t>encourages early career researchers to play an active role in public debates about science</t>
  </si>
  <si>
    <t>https://twitter.com/voiceofyoungsci</t>
  </si>
  <si>
    <t xml:space="preserve">redditscience AMA (a.o. PLOS Science Wednesday) </t>
  </si>
  <si>
    <t>Discuss your science with broader community</t>
  </si>
  <si>
    <t>discussion</t>
  </si>
  <si>
    <t>AskforEvidence</t>
  </si>
  <si>
    <t>http://askforevidence.org/index</t>
  </si>
  <si>
    <t>Tool to ask for evidence, or to share experience asking for evidence NB this is part of Sense About Science (ID1047)</t>
  </si>
  <si>
    <t>fact-checking</t>
  </si>
  <si>
    <t>Fact Check Central</t>
  </si>
  <si>
    <t>http://factcheckcentral.org/</t>
  </si>
  <si>
    <t>aggregated list of blogs from a selection of fact checking organisations</t>
  </si>
  <si>
    <t>SciCheck</t>
  </si>
  <si>
    <t>http://www.factcheck.org/scicheck/</t>
  </si>
  <si>
    <t>fact checking scientific claims made by US politicians to influence public policy</t>
  </si>
  <si>
    <t>Draw Science</t>
  </si>
  <si>
    <t>http://drawscience.blogspot.com/</t>
  </si>
  <si>
    <t>converts research papers into easy-to-read infographics</t>
  </si>
  <si>
    <t>infographics</t>
  </si>
  <si>
    <t>https://twitter.com/drawscience</t>
  </si>
  <si>
    <t>JSTOR daily</t>
  </si>
  <si>
    <t>linking news stories to scholarly research, with free access to JSTOR articles</t>
  </si>
  <si>
    <t xml:space="preserve">Limn </t>
  </si>
  <si>
    <t>limn.it</t>
  </si>
  <si>
    <t>free journal for communicating exciting research in the social and human sciences</t>
  </si>
  <si>
    <t>https://twitter.com/LimnMagazine</t>
  </si>
  <si>
    <t>United Academics</t>
  </si>
  <si>
    <t>http://www.united-academics.org/</t>
  </si>
  <si>
    <t>Magazine to bring science to the public; OA publisher; database of OA research papers, dissertations and theses; community</t>
  </si>
  <si>
    <t>https://twitter.com/United_Science</t>
  </si>
  <si>
    <t xml:space="preserve">Elsevier Atlas </t>
  </si>
  <si>
    <t>http://www.elsevier.com/atlas</t>
  </si>
  <si>
    <t>Republishing some selected high impact articles in lay-friendly format and OA</t>
  </si>
  <si>
    <t>innovative journal, overlay</t>
  </si>
  <si>
    <t>https://twitter.com/ElsevierAtlas</t>
  </si>
  <si>
    <t xml:space="preserve">HASTAC </t>
  </si>
  <si>
    <t>http://www.hastac.org/</t>
  </si>
  <si>
    <t>online community and social network for (mainly) DH, geared towards education/teaching</t>
  </si>
  <si>
    <t>online community</t>
  </si>
  <si>
    <t>https://twitter.com/HASTAC</t>
  </si>
  <si>
    <t>14K</t>
  </si>
  <si>
    <t>SocialScienceSpace</t>
  </si>
  <si>
    <t>http://www.socialsciencespace.com/</t>
  </si>
  <si>
    <t>connect SS researchers and promote SS</t>
  </si>
  <si>
    <t>https://twitter.com/socscispace</t>
  </si>
  <si>
    <t>Kudos (pubs claimen en promoten)</t>
  </si>
  <si>
    <t>https://www.growkudos.com/</t>
  </si>
  <si>
    <t>helps researchers explain, enrich and share their publications to increase research impact</t>
  </si>
  <si>
    <t>online promotion/linking of publications</t>
  </si>
  <si>
    <t>https://twitter.com/GrowKudos</t>
  </si>
  <si>
    <t>AcaWiki</t>
  </si>
  <si>
    <t>acawiki.org</t>
  </si>
  <si>
    <t>crowdsourced summaries and literature reviews of peer-reviewed research</t>
  </si>
  <si>
    <t>plain language short summaries</t>
  </si>
  <si>
    <t>https://twitter.com/acawiki</t>
  </si>
  <si>
    <t>Nautilus 3 sentence science</t>
  </si>
  <si>
    <t>http://tss.nautil.us/</t>
  </si>
  <si>
    <t>three sentence lay abstracts, by the Nautil.us editor(s)</t>
  </si>
  <si>
    <t>https://twitter.com/NautilusMag</t>
  </si>
  <si>
    <t>24.7K</t>
  </si>
  <si>
    <t>Publiscize</t>
  </si>
  <si>
    <t>http://www.publiscize.com/</t>
  </si>
  <si>
    <t>popularizing and spreading science (news) in author-written "scinopses"</t>
  </si>
  <si>
    <t>https://twitter.com/publiscize</t>
  </si>
  <si>
    <t>ScienceGist [dead March 2015]</t>
  </si>
  <si>
    <t>http://www.sciencegist.com/</t>
  </si>
  <si>
    <t>simplified summaries of scientific papers</t>
  </si>
  <si>
    <t>https://twitter.com/ScienceGist</t>
  </si>
  <si>
    <t>Sciworthy</t>
  </si>
  <si>
    <t>sciworthy.com</t>
  </si>
  <si>
    <t>crowdsourced and curated short, visual intros to research followed by summary description that's also linked to published research</t>
  </si>
  <si>
    <t>https://twitter.com/sciworthy</t>
  </si>
  <si>
    <t>STM Digest</t>
  </si>
  <si>
    <t>http://www.elsevier.com/connect/stm-digest-will-feature-lay-summaries-of-science-papers-with-societal-impact</t>
  </si>
  <si>
    <t xml:space="preserve">Plain language summaries of science papers with societal impact, published online and next to the original article on ScienceDirect </t>
  </si>
  <si>
    <t>https://twitter.com/STMDigest</t>
  </si>
  <si>
    <t>Useful Science</t>
  </si>
  <si>
    <t>http://usefulscience.org/</t>
  </si>
  <si>
    <t>Crowdsourced and editorial one-sentence summaries of research articles</t>
  </si>
  <si>
    <t>https://twitter.com/usefulsci</t>
  </si>
  <si>
    <t>The Conversation</t>
  </si>
  <si>
    <t>http://theconversation.com/uk</t>
  </si>
  <si>
    <t>independent news and commentary website produced by academics and journalists. Free to read and republish.</t>
  </si>
  <si>
    <t>science journalism</t>
  </si>
  <si>
    <t>https://twitter.com/ConversationUK</t>
  </si>
  <si>
    <t>36.9K</t>
  </si>
  <si>
    <t>Before the abstract</t>
  </si>
  <si>
    <t>http://www.beforetheabstract.com</t>
  </si>
  <si>
    <t>[science stories]</t>
  </si>
  <si>
    <t>storytelling</t>
  </si>
  <si>
    <t>https://twitter.com/b4theabstract</t>
  </si>
  <si>
    <t>Before the abstract = Springer Storytellers</t>
  </si>
  <si>
    <t>storrytelling blog</t>
  </si>
  <si>
    <t>Famelab</t>
  </si>
  <si>
    <t>http://www.famelab.org/</t>
  </si>
  <si>
    <t>storytelling competition to communicate science to public audience</t>
  </si>
  <si>
    <t>https://twitter.com/famelabuk</t>
  </si>
  <si>
    <t>Open Science World</t>
  </si>
  <si>
    <t>http://openscienceworld.com/</t>
  </si>
  <si>
    <t>Webzine' where scientist can post stories abt research (mostly reprints of stories published elsewhere?)</t>
  </si>
  <si>
    <t>https://twitter.com/_OScience</t>
  </si>
  <si>
    <t>Story Collider</t>
  </si>
  <si>
    <t>http://storycollider.org/</t>
  </si>
  <si>
    <t>personal stories about how science affects people (podcasts and live events)</t>
  </si>
  <si>
    <t>https://twitter.com/story_collider</t>
  </si>
  <si>
    <t>The Open Notebook</t>
  </si>
  <si>
    <t>Background information on creating stories about science. Writer interviews, topical features, pitch database &amp; more</t>
  </si>
  <si>
    <t>https://twitter.com/open_notebook</t>
  </si>
  <si>
    <t>Three Minute Thesis (3MT)</t>
  </si>
  <si>
    <t>threeminutethesis.org/</t>
  </si>
  <si>
    <t>https://twitter.com/3minutethesis</t>
  </si>
  <si>
    <t>Real Scientists</t>
  </si>
  <si>
    <t>http://realscientists.org/</t>
  </si>
  <si>
    <t>rotational twitter account featuring real scientists, science writers, communicators and policy makers talking about their lives and their work</t>
  </si>
  <si>
    <t>using Twitter for outreach</t>
  </si>
  <si>
    <t>https://twitter.com/realscientists</t>
  </si>
  <si>
    <t>23.6K</t>
  </si>
  <si>
    <t>Silk</t>
  </si>
  <si>
    <t>http://www.silk.co</t>
  </si>
  <si>
    <t>simple website creation based on database or spreadsheet</t>
  </si>
  <si>
    <t>website creation</t>
  </si>
  <si>
    <t>https://twitter.com/SilkDotCo</t>
  </si>
  <si>
    <t>Academia.edu</t>
  </si>
  <si>
    <t>http://www.academia.edu/</t>
  </si>
  <si>
    <t>scholarly profiling and discussion</t>
  </si>
  <si>
    <t>academic social network</t>
  </si>
  <si>
    <t>https://twitter.com/academia</t>
  </si>
  <si>
    <t>20.9K</t>
  </si>
  <si>
    <t>Academic Room</t>
  </si>
  <si>
    <t>http://www.academicroom.com/</t>
  </si>
  <si>
    <t xml:space="preserve">academic social network - open communities to organize academic 
content </t>
  </si>
  <si>
    <t>https://twitter.com/academicroom</t>
  </si>
  <si>
    <t>AuthorAID</t>
  </si>
  <si>
    <t>http://authoraid.info/</t>
  </si>
  <si>
    <t>global network that provides support, mentoring, resources and training for researchers in developing countries</t>
  </si>
  <si>
    <t>https://twitter.com/authoraid</t>
  </si>
  <si>
    <t>Biowebspin</t>
  </si>
  <si>
    <t>http://www.biowebspin.com/</t>
  </si>
  <si>
    <t>social network for life sciences</t>
  </si>
  <si>
    <t>https://twitter.com/Biowebspin</t>
  </si>
  <si>
    <t>Epernicus Network</t>
  </si>
  <si>
    <t>https://www.epernicus.com/network</t>
  </si>
  <si>
    <t>https://twitter.com/Epernicus</t>
  </si>
  <si>
    <t>LabRoots</t>
  </si>
  <si>
    <t>http://labroots.com/</t>
  </si>
  <si>
    <t xml:space="preserve">researcher social network website and producer of educational virtual events and webinars; members can also share workflows, protocols, labbooks etc. </t>
  </si>
  <si>
    <t>https://twitter.com/LabRoots</t>
  </si>
  <si>
    <t>Methodspace</t>
  </si>
  <si>
    <t>http://www.methodspace.com/</t>
  </si>
  <si>
    <t>community around SAGE Research Methods</t>
  </si>
  <si>
    <t>https://twitter.com/SAGE_Methods</t>
  </si>
  <si>
    <t>MyScienceWork</t>
  </si>
  <si>
    <t>https://www.mysciencework.com/</t>
  </si>
  <si>
    <t>researcher social network based on publications database</t>
  </si>
  <si>
    <t>https://twitter.com/MyScienceWork</t>
  </si>
  <si>
    <t>Piirus</t>
  </si>
  <si>
    <t>https://www.piirus.com</t>
  </si>
  <si>
    <t xml:space="preserve">social network for researchers </t>
  </si>
  <si>
    <t>https://twitter.com/piirus_com</t>
  </si>
  <si>
    <t>Profology</t>
  </si>
  <si>
    <t>www.profology.com</t>
  </si>
  <si>
    <t>social network for academic staff and administrators (not students)</t>
  </si>
  <si>
    <t>https://twitter.com/profology</t>
  </si>
  <si>
    <t>Research Connection</t>
  </si>
  <si>
    <t>http://researchconnection.com/</t>
  </si>
  <si>
    <t>https://twitter.com/ResearchConn</t>
  </si>
  <si>
    <t>ResearchGate</t>
  </si>
  <si>
    <t>http://www.researchgate.net</t>
  </si>
  <si>
    <t>https://twitter.com/ResearchGate</t>
  </si>
  <si>
    <t>17.6K</t>
  </si>
  <si>
    <t>ScholarBridge</t>
  </si>
  <si>
    <t>http://www.scholarbridge.com/</t>
  </si>
  <si>
    <t>connecting students and professors who share research interests</t>
  </si>
  <si>
    <t>https://twitter.com/ScholarBridge</t>
  </si>
  <si>
    <t>Sciforum</t>
  </si>
  <si>
    <t>http://sciforum.net/</t>
  </si>
  <si>
    <t>Discussion groups, online conferences</t>
  </si>
  <si>
    <t>MLA Commons</t>
  </si>
  <si>
    <t>create groups and sites (MLA members)</t>
  </si>
  <si>
    <t>academic social network, field specific</t>
  </si>
  <si>
    <t>AcademiaNet</t>
  </si>
  <si>
    <t>http://www.academia-net.org/project/</t>
  </si>
  <si>
    <t>Academic social network for female scientists</t>
  </si>
  <si>
    <t>academic social; network</t>
  </si>
  <si>
    <t>https://twitter.com/AcademiaNet_de</t>
  </si>
  <si>
    <t>Google Scholar Citations</t>
  </si>
  <si>
    <t>http://scholar.google.com/citations</t>
  </si>
  <si>
    <t>researcher profile based on GS records</t>
  </si>
  <si>
    <t>researcher profile</t>
  </si>
  <si>
    <t>INCEND</t>
  </si>
  <si>
    <t>http://www.incend.net/</t>
  </si>
  <si>
    <t>creating 'knowledge profiles' - including blogs, podcasts, tutorials, etc etc - aggregates content to communicate science outside academia</t>
  </si>
  <si>
    <t>https://twitter.com/TheIncentive</t>
  </si>
  <si>
    <t>ORCID</t>
  </si>
  <si>
    <t>http://orcid.org/</t>
  </si>
  <si>
    <t>author identification tool</t>
  </si>
  <si>
    <t>https://twitter.com/ORCID_Org</t>
  </si>
  <si>
    <t>ResearcherID</t>
  </si>
  <si>
    <t>www.researcherid.com</t>
  </si>
  <si>
    <t>https://twitter.com/ResearcherID</t>
  </si>
  <si>
    <t>SelectedWorks</t>
  </si>
  <si>
    <t>http://works.bepress.com/</t>
  </si>
  <si>
    <t>Vivo</t>
  </si>
  <si>
    <t>vivoweb.org</t>
  </si>
  <si>
    <t>linked data network (researcher profiling)</t>
  </si>
  <si>
    <t>https://twitter.com/VIVOcollab</t>
  </si>
  <si>
    <t>LOOP</t>
  </si>
  <si>
    <t>http://loop.frontiersin.org/about</t>
  </si>
  <si>
    <t>researcher profiles/network built around Frontiers and nature journals</t>
  </si>
  <si>
    <t>researcher profile, academic social network</t>
  </si>
  <si>
    <t>Linkedin</t>
  </si>
  <si>
    <t>https://www.linkedin.com/</t>
  </si>
  <si>
    <t>Professional networking</t>
  </si>
  <si>
    <t>researcher profile, social network</t>
  </si>
  <si>
    <t>https://twitter.com/LinkedIn</t>
  </si>
  <si>
    <t>1.07M</t>
  </si>
  <si>
    <t>Social-cite [dead]</t>
  </si>
  <si>
    <t>http://www.social-cite.org/</t>
  </si>
  <si>
    <t>comment</t>
  </si>
  <si>
    <t>social perception of value of references, mainly for physiology journals</t>
  </si>
  <si>
    <t>citation context</t>
  </si>
  <si>
    <t>https://twitter.com/socialcite</t>
  </si>
  <si>
    <t>NowComment</t>
  </si>
  <si>
    <t>http://nowcomment.com/</t>
  </si>
  <si>
    <t>Collaboratively comment on documents</t>
  </si>
  <si>
    <t>comment, also collaboratively</t>
  </si>
  <si>
    <t>https://twitter.com/nowcomment</t>
  </si>
  <si>
    <t>PubMed Commons</t>
  </si>
  <si>
    <t>http://www.ncbi.nlm.nih.gov/pubmedcommons/</t>
  </si>
  <si>
    <t>commenting on PubMed papers by PubMed paper authors</t>
  </si>
  <si>
    <t>https://twitter.com/PubMedCommons</t>
  </si>
  <si>
    <t xml:space="preserve">PubPeer </t>
  </si>
  <si>
    <t>https://pubpeer.com/</t>
  </si>
  <si>
    <t>post publication peer comments and discussion on PubMed papers</t>
  </si>
  <si>
    <t>https://twitter.com/PubPeer</t>
  </si>
  <si>
    <t>Reffit</t>
  </si>
  <si>
    <t>http://reffit.com/</t>
  </si>
  <si>
    <t>summmarize, discuss, praise, criticize papers and get your comments voted (in science &amp; philosophy)</t>
  </si>
  <si>
    <t>EGU Copernicus journals</t>
  </si>
  <si>
    <t>http://www.atmospheric-chemistry-and-physics.net/</t>
  </si>
  <si>
    <t>peer review (post-pub)</t>
  </si>
  <si>
    <t>open peer review for Copernicus journals</t>
  </si>
  <si>
    <t>journal with PPPR</t>
  </si>
  <si>
    <t>The Winnower</t>
  </si>
  <si>
    <t>https://thewinnower.com/</t>
  </si>
  <si>
    <t>multidisciplinary OA publishing platform with open multistage peer review</t>
  </si>
  <si>
    <t>https://twitter.com/theWinnower</t>
  </si>
  <si>
    <t>Paper rejection Repository</t>
  </si>
  <si>
    <t>http://grigoriefflab.janelia.org/rejections</t>
  </si>
  <si>
    <t>deposit paper rejection information</t>
  </si>
  <si>
    <t>paper rejection information</t>
  </si>
  <si>
    <t>Epistemio</t>
  </si>
  <si>
    <t>http://www.epistemio.com/</t>
  </si>
  <si>
    <t>rate and review publications; organize &amp; export references</t>
  </si>
  <si>
    <t>https://twitter.com/epistemio</t>
  </si>
  <si>
    <t>Paper Critic</t>
  </si>
  <si>
    <t>http://www.papercritic.com</t>
  </si>
  <si>
    <t>post-pub peer review platform built on top of Mendeley</t>
  </si>
  <si>
    <t>https://twitter.com/PaperCritic</t>
  </si>
  <si>
    <t>Peer Evaluation [dead?]</t>
  </si>
  <si>
    <t>http://www.peerevaluation.org/</t>
  </si>
  <si>
    <t xml:space="preserve"> Open repository for data, papers, media coupled with an open review and discussion platform </t>
  </si>
  <si>
    <t>https://twitter.com/PeerEvaluation</t>
  </si>
  <si>
    <t xml:space="preserve">Journal Lab </t>
  </si>
  <si>
    <t>http://www.journallab.org/</t>
  </si>
  <si>
    <t>community of scientists who share open summaries and peer review of published article (virtual journal club)</t>
  </si>
  <si>
    <t>platform for PPPR, journal club</t>
  </si>
  <si>
    <t xml:space="preserve">Wiki Journal Club </t>
  </si>
  <si>
    <t>www.wikijournalclub.org</t>
  </si>
  <si>
    <t>open, user-reviewed summaries of medical research articles</t>
  </si>
  <si>
    <t>https://twitter.com/journalclubapp</t>
  </si>
  <si>
    <t>http://episciences.org/</t>
  </si>
  <si>
    <t>Technical platform for peer reviewing + promote the emergence of 'epi-journals'
for preprints (arVix, HAL) that have not been published elsewhere</t>
  </si>
  <si>
    <t>reviewing and virtual journals for preprints</t>
  </si>
  <si>
    <t xml:space="preserve">PLoS ALM Reports </t>
  </si>
  <si>
    <t>http://almreports.plos.org</t>
  </si>
  <si>
    <t>measure impact (of output, e.g. article)</t>
  </si>
  <si>
    <t xml:space="preserve">visualization of (aggregated) PLoS ALM data </t>
  </si>
  <si>
    <t>ALM</t>
  </si>
  <si>
    <t>https://twitter.com/PLOSALM</t>
  </si>
  <si>
    <t>PLoS Article-Level Metrics</t>
  </si>
  <si>
    <t>http://alm.plos.org/</t>
  </si>
  <si>
    <t>suite of metrics for PLoS-articles (viewed, cited, saved, discussed, recommended)</t>
  </si>
  <si>
    <t>Altmetric</t>
  </si>
  <si>
    <t>http://www.altmetric.com/</t>
  </si>
  <si>
    <t>providing alternative, article level metrics</t>
  </si>
  <si>
    <t>altmetrics</t>
  </si>
  <si>
    <t>https://twitter.com/altmetric</t>
  </si>
  <si>
    <t>12.4K</t>
  </si>
  <si>
    <t>BookMetrix</t>
  </si>
  <si>
    <t>http://www.bookmetrix.com/</t>
  </si>
  <si>
    <t>(alt)metrics for books/book chapters</t>
  </si>
  <si>
    <t>https://twitter.com/bookmetrix</t>
  </si>
  <si>
    <t>ImpactStory</t>
  </si>
  <si>
    <t>https://twitter.com/Impactstory</t>
  </si>
  <si>
    <t>PLoS DLM (Data-level metrics)</t>
  </si>
  <si>
    <t>dlm.plos.org</t>
  </si>
  <si>
    <t>data-level metrics using PLoS ALM algorithm Lagotto</t>
  </si>
  <si>
    <t>Plum Analytics</t>
  </si>
  <si>
    <t>http://www.plumanalytics.com/</t>
  </si>
  <si>
    <t>https://twitter.com/PlumAnalytics</t>
  </si>
  <si>
    <t>iCite</t>
  </si>
  <si>
    <t>https://icite.od.nih.gov/</t>
  </si>
  <si>
    <t xml:space="preserve">dashboard of bibliometrics (including RCR - relative citation ratio) for sets of articles in PubMed </t>
  </si>
  <si>
    <t>article level metrics</t>
  </si>
  <si>
    <t>PLoS Rich Citations</t>
  </si>
  <si>
    <t>http://alpha.richcitations.org/</t>
  </si>
  <si>
    <t>detailed information about the citing paper, the cited object and the relationship between the two</t>
  </si>
  <si>
    <t>Depsy</t>
  </si>
  <si>
    <t>impact of research software</t>
  </si>
  <si>
    <t>measure software usage</t>
  </si>
  <si>
    <t>Bipublishers</t>
  </si>
  <si>
    <t>http://bipublishers.es/</t>
  </si>
  <si>
    <t>Bibliometric indicators for publishers</t>
  </si>
  <si>
    <t>publisher metrics</t>
  </si>
  <si>
    <t>DOI Chronograph</t>
  </si>
  <si>
    <t>http://chronograph.labs.crossref.org/</t>
  </si>
  <si>
    <t>collect information about DOI-referrals from the open web</t>
  </si>
  <si>
    <t>support for citation analysis</t>
  </si>
  <si>
    <t>Publish or Perish (PoP)</t>
  </si>
  <si>
    <t>http://www.harzing.com/pop.htm</t>
  </si>
  <si>
    <t>citation analysis with Google Scholar data</t>
  </si>
  <si>
    <t>Scholarometer</t>
  </si>
  <si>
    <t>http://scholarometer.indiana.edu/</t>
  </si>
  <si>
    <t>Citation analysis, Google Scholar based, for assessment</t>
  </si>
  <si>
    <t>https://twitter.com/scholarometer</t>
  </si>
  <si>
    <t>Open Contributorship Badges</t>
  </si>
  <si>
    <t>assessment (of researcher/research group)</t>
  </si>
  <si>
    <t>display badges for different author roles, both w/ paper (on publisher site) and in ORCID-profile.</t>
  </si>
  <si>
    <t>badges for attribution</t>
  </si>
  <si>
    <t>https://twitter.com/MozillaScience</t>
  </si>
  <si>
    <t>(V)?</t>
  </si>
  <si>
    <t>Journal Impact Factor (JIF) in JCR</t>
  </si>
  <si>
    <t>http://thomsonreuters.com/journal-citation-reports/</t>
  </si>
  <si>
    <t>ranking journals by average citations to 'citable items'</t>
  </si>
  <si>
    <t>https://twitter.com/ImpactFactor</t>
  </si>
  <si>
    <t>Eigenfactor</t>
  </si>
  <si>
    <t>http://www.eigenfactor.org/</t>
  </si>
  <si>
    <t>network weighted citation counts &amp; ranking for journals (among others)</t>
  </si>
  <si>
    <t>journal metrics</t>
  </si>
  <si>
    <t>https://twitter.com/Eigenfactor</t>
  </si>
  <si>
    <t>SciMago Journal Rank</t>
  </si>
  <si>
    <t>http://www.journalmetrics.com/</t>
  </si>
  <si>
    <t>ranking journals by network weighted citations</t>
  </si>
  <si>
    <t>https://twitter.com/scimago</t>
  </si>
  <si>
    <t>SNIP (in JournalMetrics and Scopus)</t>
  </si>
  <si>
    <t>ranking journals by source normalised impact per paper (controlling for subject)</t>
  </si>
  <si>
    <t>InCites</t>
  </si>
  <si>
    <t>http://researchanalytics.thomsonreuters.com/incites/</t>
  </si>
  <si>
    <t>research (group) assessment, expertise profiling</t>
  </si>
  <si>
    <t>research analytics</t>
  </si>
  <si>
    <t>https://twitter.com/InCites_TR</t>
  </si>
  <si>
    <t>NatureIndex</t>
  </si>
  <si>
    <t>http://www.natureindex.com</t>
  </si>
  <si>
    <t>Institutional ranking based on output presence in 68 selected journals (but also researcher profiles)</t>
  </si>
  <si>
    <t>R-index</t>
  </si>
  <si>
    <t>http://www.r-index.org/</t>
  </si>
  <si>
    <t>quantitative measure of research integrity that can be used to evaluate the statistical replicability of a set of studies</t>
  </si>
  <si>
    <t xml:space="preserve">G </t>
  </si>
  <si>
    <t>https://twitter.com/R__INDEX</t>
  </si>
  <si>
    <t xml:space="preserve">SciVal </t>
  </si>
  <si>
    <t>http://www.elsevier.com/online-tools/research-intelligence/products-and-services/scival</t>
  </si>
  <si>
    <t>research (group) assessment, expertise profiling, funding info</t>
  </si>
  <si>
    <t>https://twitter.com/SciVal</t>
  </si>
  <si>
    <t>TagTeam</t>
  </si>
  <si>
    <t>http://tagteam.harvard.edu/</t>
  </si>
  <si>
    <t>5 + 8</t>
  </si>
  <si>
    <t>social tagging; crowdsourced discovery of relevant resources; organization of knowledge; development of ontology or standard vocabulary for field or topic</t>
  </si>
  <si>
    <t>TagTeam is an open-source tagging platform and feed aggregator. It allows project managers to modify project tags retroactivel to manage the evolution of a standard tag vocabulary for the project topic. Each tag publishes a feed for real-time alerts. All tag records are stored for boolean searching</t>
  </si>
  <si>
    <t>social tagging, feed management, development of standard tag vocabulary for field or topic</t>
  </si>
  <si>
    <t>AT</t>
  </si>
  <si>
    <t xml:space="preserve">Intro to TagTeam = http://bit.ly/tagteam-intro </t>
  </si>
  <si>
    <t>Trellis</t>
  </si>
  <si>
    <t>https://www.trelliscience.com/</t>
  </si>
  <si>
    <t>2014 (Currently in closed beta - public launch late 2015)</t>
  </si>
  <si>
    <t>researcher profiling (&amp; social network), project management, communication and outreach tools</t>
  </si>
  <si>
    <t>Trellis is a new communication and collaboration platform built and operated by AAAS. It's a professional network for the scientific community that makes it easy for groups of any size or affiliation to collaborate online.</t>
  </si>
  <si>
    <t>Groups, professional profiles, document upload to individual and group libraries, document sharing, collaborative documents, on-platform events, discussions, recommendations.</t>
  </si>
  <si>
    <t>https://twitter.com/Trelliscience</t>
  </si>
  <si>
    <t>TrendMD</t>
  </si>
  <si>
    <t>http://trendmd.com</t>
  </si>
  <si>
    <t>recommendation tool, promoting research across publisher sites</t>
  </si>
  <si>
    <t>TrendMD is a content recommendation tool which appears on publishers sites on the published article and links to related/recommended research. Researchers/Funders/Industry/Publishers can place an "ad" in the sponsored articles section to help promoting their research article / Disseminate and recommend related and sponsored research articles on 
publisher sites such as JMIR Publications, BMJ, JAMA, Nature, Taylor 
&amp; Francis, De Gruyter, MDPI and others</t>
  </si>
  <si>
    <t>outreach, dissemination</t>
  </si>
  <si>
    <t>http://twitter.com/trendmd</t>
  </si>
  <si>
    <t>OALib PrePrint</t>
  </si>
  <si>
    <t>http://www.oalib.com/preprints</t>
  </si>
  <si>
    <t>archive/share data</t>
  </si>
  <si>
    <t>free preprint server with free copy editing service</t>
  </si>
  <si>
    <t>OALib Journal</t>
  </si>
  <si>
    <t>http://www.oalib.com/journal</t>
  </si>
  <si>
    <t>low cost (99USD) OA megajournal</t>
  </si>
  <si>
    <t>Symplectic Elements</t>
  </si>
  <si>
    <t>http://symplectic.co.uk/products/elements</t>
  </si>
  <si>
    <t>Research information management system, researcher profiles (internal and external), integrates with a wide array of other systems, services and data sources</t>
  </si>
  <si>
    <t>29 or 30?</t>
  </si>
  <si>
    <t>Research information management system, monitors open access policy compliance, collates data for research activity reports</t>
  </si>
  <si>
    <t>https://twitter.com/Symplectic</t>
  </si>
  <si>
    <t>Breezio</t>
  </si>
  <si>
    <t>https://breezio.com/</t>
  </si>
  <si>
    <t>collaborative research, outreach, publish</t>
  </si>
  <si>
    <t>publish, discover experts, real-time collaborations, find people online, crowd-voting</t>
  </si>
  <si>
    <t>online collaboration for scientists</t>
  </si>
  <si>
    <t xml:space="preserve">dedicated portal for groups, organizations, foundations, institutions. document upload, web imporing, commeting, web conferencing. </t>
  </si>
  <si>
    <t>https://twitter.com/brzio</t>
  </si>
  <si>
    <t>Y</t>
  </si>
  <si>
    <t>JASP</t>
  </si>
  <si>
    <t>https://jasp-stats.org/</t>
  </si>
  <si>
    <t xml:space="preserve">A free alternative to SPSS that produces tables in APA style and is able to run bayesian analyses. </t>
  </si>
  <si>
    <t>JASP, a low fat alternative to SPSS, a delicious alternative to R. Bayesian statistics made accessible.</t>
  </si>
  <si>
    <t>https://twitter.com/JASPStats</t>
  </si>
  <si>
    <t>PubRef</t>
  </si>
  <si>
    <t>https://pubref.org</t>
  </si>
  <si>
    <t>project management, writing, submission</t>
  </si>
  <si>
    <t>Version control, project management, manuscript preparation, manuscript submission, data archival</t>
  </si>
  <si>
    <t>Simplified manuscript writing</t>
  </si>
  <si>
    <t>http://twitter.com/pub_ref</t>
  </si>
  <si>
    <t>Researchweb</t>
  </si>
  <si>
    <t>https://researchweb.org/</t>
  </si>
  <si>
    <t>Fund / get contract</t>
  </si>
  <si>
    <t>Find opportunities and apply for funding, Manage profiles, project ideas, project management, analyze research outcome, analyze research groups, Research information management system</t>
  </si>
  <si>
    <t>JURN</t>
  </si>
  <si>
    <t>http://www.jurn.org/</t>
  </si>
  <si>
    <t>Search tool for finding fulltext of free academic articles and books. Hand-crafted index that has been highly curated over a period of six years. Comprehensive coverage of open/free ejournals in the arts and humanities, the natural world and ecology. In 2014 expanded to index selected university fulltext repositories, and also ejournals in science, biomedical, business and law.</t>
  </si>
  <si>
    <t>Multidisciplinary search engine</t>
  </si>
  <si>
    <t>No account</t>
  </si>
  <si>
    <t>LabSuit</t>
  </si>
  <si>
    <t>www.labsuit.com</t>
  </si>
  <si>
    <t>collaborative research, materials sharing, order tracking</t>
  </si>
  <si>
    <t>lab management and sharing inventories (inventory, orders, price comparison)</t>
  </si>
  <si>
    <t>online inventory management and sharing materials</t>
  </si>
  <si>
    <t>market place for new and second hand materials for research</t>
  </si>
  <si>
    <t>no</t>
  </si>
  <si>
    <t>yes</t>
  </si>
  <si>
    <t>https://twitter.com/labsuit</t>
  </si>
  <si>
    <t>y</t>
  </si>
  <si>
    <t>free SAAS for peer-to-peer market place and inventory management</t>
  </si>
  <si>
    <t>LyX</t>
  </si>
  <si>
    <t>https://www.lyx.org/</t>
  </si>
  <si>
    <t>document preparation and editing</t>
  </si>
  <si>
    <t xml:space="preserve">Free and Open Source Text Editor for LateX. WYSIWIM. Works on Mac, Unix, Windows. </t>
  </si>
  <si>
    <t>Yes</t>
  </si>
  <si>
    <t>http://www.lyx.org/misc/rss/lyx_news_feed.xmlhttps://twitter.com/search?q=lyx%20latex</t>
  </si>
  <si>
    <t>THANKS FOR COLLABORATING!</t>
  </si>
  <si>
    <t>http://bit.ly/innoscholcomm-list</t>
  </si>
  <si>
    <t xml:space="preserve">400+ Tools and innovations in scholarly communication </t>
  </si>
  <si>
    <t>web based tools a researcher can use</t>
  </si>
  <si>
    <t>authors:</t>
  </si>
  <si>
    <t>Bianca Kramer &amp; Jeroen Bosman (and you?)</t>
  </si>
  <si>
    <t>contact:</t>
  </si>
  <si>
    <t>@MsPhelps &amp; @JeroenBosman, both at Utrecht University Library</t>
  </si>
  <si>
    <t>url:</t>
  </si>
  <si>
    <t>https://docs.google.com/spreadsheets/d/1KUMSeq_Pzp4KveZ7pb5rddcssk1XBTiLHniD0d3nDqo</t>
  </si>
  <si>
    <t>friendly url:</t>
  </si>
  <si>
    <t>related to poster:</t>
  </si>
  <si>
    <t>http://dx.doi.org/10.6084/m9.figshare.1286826</t>
  </si>
  <si>
    <t>related to website:</t>
  </si>
  <si>
    <t>https://innoscholcomm.silk.co/</t>
  </si>
  <si>
    <t>accompanying survey:</t>
  </si>
  <si>
    <t>https://101innovations.wordpress.com/</t>
  </si>
  <si>
    <t>background:</t>
  </si>
  <si>
    <t>This is a shared database that grew out of the "101 innovations in scholarly communication" project. When we published the 101 list of selected innovations our database already contained some 200 innovations/tools. The 101 selection was strictly on innovativeness and thus did not contain recent tools if they where not innovative compared to older ones with the same functionality, even if the more recent ones were more popular or well-known. The database shared here has dropped that strict innovativeness criterion and thus contains multiple tools offering basically the same functionality. The masterfile that this database is derived from is still being worked on. Additional fields may become available here in a later stage.</t>
  </si>
  <si>
    <t>how to use:</t>
  </si>
  <si>
    <t>The second worksheet tab of this file contains data on over 600 tools and innovations in scholarly communication. You can find tools by workflow phase (see also below) and find some details on each of the tools. You are also warmly invited to add tools or give suggestions/corrections/updates for field values. Please use the *green* user input columns and leave the data itself as it is. When adding, you are welcome to leave your name, but it is not required. Please do not sort/hide/move rows or columns. If you need to do that, please make your own copy of the worksheet to work on.</t>
  </si>
  <si>
    <t>publication date:</t>
  </si>
  <si>
    <t>20150301, last updated 20151206</t>
  </si>
  <si>
    <t>availability:</t>
  </si>
  <si>
    <t>20150301 through at least 20151231; from 20160101 until transfer to a more permanent open and free home</t>
  </si>
  <si>
    <t>license:</t>
  </si>
  <si>
    <t>CC-BY 4.0</t>
  </si>
  <si>
    <t>current inclusion criteria:</t>
  </si>
  <si>
    <t>is end-user tool; is aimed at or working on scholarly information; is web-based; is multidisciplinary or targets broad fields</t>
  </si>
  <si>
    <t>current exclusion criteria:</t>
  </si>
  <si>
    <t>is software/app/browser extension that has to be installed; is a standard or programming language; is field specific tool that can not easily be applied in other fields or scaled to work for other fields; has active use limited to certain groups e.g. institutional repositories</t>
  </si>
  <si>
    <t>variables:</t>
  </si>
  <si>
    <t>ID, NAME, URL, WEBLAUNCHYEAR, PRIMEPHASEALPHA, PRIMEPHASENUMBER, FUNCTIONFREE, FUNCTIONCONTROLLLED, GEOCATEGORY, FIELDUSE_AH, FIELDUSE_SS, FIELDUSE_LF, FIELDUSE_PT, TWITTERACCOUNT, TWITTERFOLLOW_20150301, ACTIVEDIS, ACTIVEANA, ACTIVEWRI, ACTIVEPUB, ACTIVEOUT, ACTIVEASS, UI_REMARKS</t>
  </si>
  <si>
    <t>ID =</t>
  </si>
  <si>
    <t>identification number</t>
  </si>
  <si>
    <t>NAME =</t>
  </si>
  <si>
    <t>name of the tool</t>
  </si>
  <si>
    <t>URL =</t>
  </si>
  <si>
    <t>link to homepage of tool website</t>
  </si>
  <si>
    <t>WEBLAUNCHYEAR =</t>
  </si>
  <si>
    <t>date/year of launch on web, when absent date/year of founding/creation</t>
  </si>
  <si>
    <t>PRIMEPHASEALPHA =</t>
  </si>
  <si>
    <t>primary workflow phase name that the tool addresses (out of 30, see below )</t>
  </si>
  <si>
    <t>PRIMEPHASENUMBER =</t>
  </si>
  <si>
    <t>primary workflow phase number that the tool addresses (out of 30, see below )</t>
  </si>
  <si>
    <t>FUNCTIONFREE =</t>
  </si>
  <si>
    <t>description of what the tool is or does</t>
  </si>
  <si>
    <t>UI_FUNCTIONFREE =</t>
  </si>
  <si>
    <t>user input on: description of what the tool is or does</t>
  </si>
  <si>
    <t>FUNCTIONCONTROLLED =</t>
  </si>
  <si>
    <t>description of what the tool is or does (controlled)</t>
  </si>
  <si>
    <t>GEOCATEGORY =</t>
  </si>
  <si>
    <t>effect of tool on scholarly communication: whether it makes that more (O)pen, E(fficient) or G(ood), where "Good" means "reproducible" or "fair"</t>
  </si>
  <si>
    <t>UI_GEOCATEGORY =</t>
  </si>
  <si>
    <t>user input on: effect of tool on scholarly communication: whether it makes that more (O)pen, E(fficient) or G(ood), where "Good" means "reproducible" or "fair"</t>
  </si>
  <si>
    <t>UI_FIELDUSE_AH =</t>
  </si>
  <si>
    <t>used or can be used in Arts &amp; Humanities (user input field)</t>
  </si>
  <si>
    <t>UI_FIELDUSE_SS =</t>
  </si>
  <si>
    <t>used or can be used in Social Sciences (including law/economics)  (user input field)</t>
  </si>
  <si>
    <t>UI_FIELDUSE_LF =</t>
  </si>
  <si>
    <t>used or can be used in Life Sciences (user input field)</t>
  </si>
  <si>
    <t>UI_FIELDUSE_PT =</t>
  </si>
  <si>
    <t>used or can be used in Physical Sciences &amp; Technology (user input field)</t>
  </si>
  <si>
    <t>TWITTERACCOUNT =</t>
  </si>
  <si>
    <t>link to Twitter profile</t>
  </si>
  <si>
    <t>TWITTERFOLLOW_20150501 =</t>
  </si>
  <si>
    <t>number of Twitter followers on 20150501</t>
  </si>
  <si>
    <t>ACTIVEPRE =</t>
  </si>
  <si>
    <t>usability in preparation phase of research workflow</t>
  </si>
  <si>
    <t>ACTIVEDIS =</t>
  </si>
  <si>
    <t>usability in discovery phase of research workflow</t>
  </si>
  <si>
    <t>ACTIVEANA =</t>
  </si>
  <si>
    <t>usability in analysis phase of research workflow</t>
  </si>
  <si>
    <t>ACTIVEWRI =</t>
  </si>
  <si>
    <t>usability in writing phase of research workflow</t>
  </si>
  <si>
    <t>ACTIVEPUB =</t>
  </si>
  <si>
    <t>usability in publication pase of research workflow</t>
  </si>
  <si>
    <t>ACTIVEOUT =</t>
  </si>
  <si>
    <t>usability in outreach phase of research workflow</t>
  </si>
  <si>
    <t>ACTIVEASS =</t>
  </si>
  <si>
    <t>usability in assessment phase of research workflow</t>
  </si>
  <si>
    <t>UI_REMARKS =</t>
  </si>
  <si>
    <t>remarks (user input field)</t>
  </si>
  <si>
    <t>research phase number</t>
  </si>
  <si>
    <t>research phases (30)</t>
  </si>
  <si>
    <t>research phases (7)</t>
  </si>
  <si>
    <t>preparation</t>
  </si>
  <si>
    <t>discovery</t>
  </si>
  <si>
    <t>read</t>
  </si>
  <si>
    <t>translate</t>
  </si>
  <si>
    <t>publication</t>
  </si>
  <si>
    <t>outreach</t>
  </si>
  <si>
    <t>assessment</t>
  </si>
  <si>
    <t>creators + title</t>
  </si>
  <si>
    <t>apart from our own explorations we have used these invaluable tool lists and resources</t>
  </si>
  <si>
    <t>Crouzier: Digital Tools for researchers</t>
  </si>
  <si>
    <t>http://connectedresearchers.com/online-tools-for-researchers/</t>
  </si>
  <si>
    <t>Dirt Directory: Dirt Directory Digital research Tools</t>
  </si>
  <si>
    <t>http://dirtdirectory.org/</t>
  </si>
  <si>
    <t>Force11: Force11 Resource and Tool Catalog</t>
  </si>
  <si>
    <t>https://www.force11.org/catalog</t>
  </si>
  <si>
    <t>Tennant &amp; Mounce: Open Glossary</t>
  </si>
  <si>
    <t>https://docs.google.com/document/d/1-6ZokH_dyeMYB5vXJNgSnzu6EtWtKrvgpB8nNHfZynU</t>
  </si>
  <si>
    <t>Wikipedia: Comparison of research networking tools and research profiling systems</t>
  </si>
  <si>
    <t>http://en.wikipedia.org/wiki/Comparison_of_research_networking_tools_and_research_profiling_systems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</si>
</sst>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0"/>
      <color rgb="FF000000"/>
      <name val="Arial"/>
      <family val="0"/>
    </font>
    <font>
      <sz val="11"/>
      <color indexed="8"/>
      <name val="Calibri"/>
      <family val="2"/>
    </font>
    <font>
      <b/>
      <sz val="10"/>
      <name val="Arial"/>
      <family val="0"/>
    </font>
    <font>
      <b/>
      <u val="single"/>
      <sz val="12"/>
      <color indexed="12"/>
      <name val="Arial"/>
      <family val="0"/>
    </font>
    <font>
      <b/>
      <sz val="10"/>
      <color indexed="10"/>
      <name val="Arial"/>
      <family val="0"/>
    </font>
    <font>
      <sz val="10"/>
      <name val="Arial"/>
      <family val="0"/>
    </font>
    <font>
      <b/>
      <sz val="10"/>
      <color indexed="8"/>
      <name val="Arial"/>
      <family val="0"/>
    </font>
    <font>
      <u val="single"/>
      <sz val="10"/>
      <color indexed="12"/>
      <name val="Arial"/>
      <family val="0"/>
    </font>
    <font>
      <sz val="10"/>
      <color indexed="8"/>
      <name val="Arial"/>
      <family val="0"/>
    </font>
    <font>
      <u val="single"/>
      <sz val="10"/>
      <color indexed="30"/>
      <name val="Arial"/>
      <family val="0"/>
    </font>
    <font>
      <sz val="10"/>
      <color indexed="63"/>
      <name val="Arial"/>
      <family val="0"/>
    </font>
    <font>
      <b/>
      <sz val="36"/>
      <name val="Arial"/>
      <family val="0"/>
    </font>
    <font>
      <b/>
      <sz val="14"/>
      <name val="Arial"/>
      <family val="0"/>
    </font>
    <font>
      <sz val="14"/>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u val="single"/>
      <sz val="12"/>
      <color rgb="FF0000FF"/>
      <name val="Arial"/>
      <family val="0"/>
    </font>
    <font>
      <b/>
      <sz val="10"/>
      <color rgb="FF000000"/>
      <name val="Arial"/>
      <family val="0"/>
    </font>
    <font>
      <u val="single"/>
      <sz val="10"/>
      <color rgb="FF0000FF"/>
      <name val="Arial"/>
      <family val="0"/>
    </font>
    <font>
      <u val="single"/>
      <sz val="10"/>
      <color rgb="FF1155CC"/>
      <name val="Arial"/>
      <family val="0"/>
    </font>
    <font>
      <sz val="10"/>
      <color rgb="FF333333"/>
      <name val="Arial"/>
      <family val="0"/>
    </font>
    <font>
      <b/>
      <sz val="10"/>
      <color rgb="FFFF0000"/>
      <name val="Arial"/>
      <family val="0"/>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2CC"/>
        <bgColor indexed="64"/>
      </patternFill>
    </fill>
    <fill>
      <patternFill patternType="solid">
        <fgColor rgb="FFFFD966"/>
        <bgColor indexed="64"/>
      </patternFill>
    </fill>
    <fill>
      <patternFill patternType="solid">
        <fgColor rgb="FFD9D9D9"/>
        <bgColor indexed="64"/>
      </patternFill>
    </fill>
    <fill>
      <patternFill patternType="solid">
        <fgColor rgb="FFBF0000"/>
        <bgColor indexed="64"/>
      </patternFill>
    </fill>
    <fill>
      <patternFill patternType="solid">
        <fgColor rgb="FFCCCC8F"/>
        <bgColor indexed="64"/>
      </patternFill>
    </fill>
    <fill>
      <patternFill patternType="solid">
        <fgColor rgb="FF53A6A6"/>
        <bgColor indexed="64"/>
      </patternFill>
    </fill>
    <fill>
      <patternFill patternType="solid">
        <fgColor rgb="FFDB843D"/>
        <bgColor indexed="64"/>
      </patternFill>
    </fill>
    <fill>
      <patternFill patternType="solid">
        <fgColor rgb="FF339966"/>
        <bgColor indexed="64"/>
      </patternFill>
    </fill>
    <fill>
      <patternFill patternType="solid">
        <fgColor rgb="FFCCA33D"/>
        <bgColor indexed="64"/>
      </patternFill>
    </fill>
    <fill>
      <patternFill patternType="solid">
        <fgColor rgb="FF93C47D"/>
        <bgColor indexed="64"/>
      </patternFill>
    </fill>
    <fill>
      <patternFill patternType="solid">
        <fgColor rgb="FFDDC17D"/>
        <bgColor indexed="64"/>
      </patternFill>
    </fill>
    <fill>
      <patternFill patternType="solid">
        <fgColor rgb="FFFFFFFF"/>
        <bgColor indexed="64"/>
      </patternFill>
    </fill>
    <fill>
      <patternFill patternType="solid">
        <fgColor rgb="FFCFE2F3"/>
        <bgColor indexed="64"/>
      </patternFill>
    </fill>
    <fill>
      <patternFill patternType="solid">
        <fgColor rgb="FFB7B7B7"/>
        <bgColor indexed="64"/>
      </patternFill>
    </fill>
    <fill>
      <patternFill patternType="solid">
        <fgColor rgb="FFEAD1D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top style="thin">
        <color rgb="FF000000"/>
      </top>
      <bottom/>
    </border>
    <border>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61">
    <xf numFmtId="0" fontId="0" fillId="0" borderId="0" xfId="0" applyFont="1" applyAlignment="1">
      <alignment/>
    </xf>
    <xf numFmtId="0" fontId="2" fillId="33" borderId="10" xfId="0" applyFont="1" applyFill="1" applyBorder="1" applyAlignment="1">
      <alignment horizontal="center" vertical="center"/>
    </xf>
    <xf numFmtId="0" fontId="48" fillId="34" borderId="10" xfId="0" applyFont="1" applyFill="1" applyBorder="1" applyAlignment="1">
      <alignment horizontal="center" vertical="center" wrapText="1"/>
    </xf>
    <xf numFmtId="0" fontId="2" fillId="35" borderId="10" xfId="0" applyFont="1" applyFill="1" applyBorder="1" applyAlignment="1">
      <alignment horizont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2" fillId="42" borderId="1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49" fillId="42" borderId="10" xfId="0" applyFont="1" applyFill="1" applyBorder="1" applyAlignment="1">
      <alignment horizontal="center"/>
    </xf>
    <xf numFmtId="0" fontId="2" fillId="33" borderId="10" xfId="0" applyFont="1" applyFill="1" applyBorder="1" applyAlignment="1">
      <alignment horizontal="center" wrapText="1"/>
    </xf>
    <xf numFmtId="0" fontId="2" fillId="33" borderId="1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42" borderId="10"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vertical="center"/>
    </xf>
    <xf numFmtId="0" fontId="50" fillId="33" borderId="10" xfId="0" applyFont="1" applyFill="1" applyBorder="1" applyAlignment="1">
      <alignment vertical="center"/>
    </xf>
    <xf numFmtId="0" fontId="5" fillId="33" borderId="10" xfId="0" applyFont="1" applyFill="1" applyBorder="1" applyAlignment="1">
      <alignment vertical="center" wrapText="1"/>
    </xf>
    <xf numFmtId="0" fontId="5" fillId="33" borderId="10" xfId="0" applyFont="1" applyFill="1" applyBorder="1" applyAlignment="1">
      <alignment vertical="center" wrapText="1"/>
    </xf>
    <xf numFmtId="0" fontId="5" fillId="0" borderId="10" xfId="0" applyFont="1" applyBorder="1" applyAlignment="1">
      <alignment vertical="center"/>
    </xf>
    <xf numFmtId="0" fontId="5" fillId="33" borderId="10" xfId="0" applyFont="1" applyFill="1" applyBorder="1" applyAlignment="1">
      <alignment vertical="center" wrapText="1"/>
    </xf>
    <xf numFmtId="0" fontId="5" fillId="0" borderId="10" xfId="0" applyFont="1" applyBorder="1" applyAlignment="1">
      <alignment horizontal="center" vertical="center"/>
    </xf>
    <xf numFmtId="1" fontId="5" fillId="33" borderId="10" xfId="0" applyNumberFormat="1" applyFont="1" applyFill="1" applyBorder="1" applyAlignment="1">
      <alignment horizontal="center" vertical="center"/>
    </xf>
    <xf numFmtId="0" fontId="5" fillId="35" borderId="10" xfId="0" applyFont="1" applyFill="1" applyBorder="1" applyAlignment="1">
      <alignment horizontal="center" vertical="center"/>
    </xf>
    <xf numFmtId="0" fontId="5" fillId="36" borderId="10" xfId="0" applyFont="1" applyFill="1" applyBorder="1" applyAlignment="1">
      <alignment horizontal="center" vertical="center"/>
    </xf>
    <xf numFmtId="0" fontId="5" fillId="37" borderId="10" xfId="0" applyFont="1" applyFill="1" applyBorder="1" applyAlignment="1">
      <alignment horizontal="center" vertical="center"/>
    </xf>
    <xf numFmtId="0" fontId="5" fillId="38" borderId="10" xfId="0" applyFont="1" applyFill="1" applyBorder="1" applyAlignment="1">
      <alignment horizontal="center" vertical="center"/>
    </xf>
    <xf numFmtId="0" fontId="5" fillId="39"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43" borderId="10" xfId="0" applyFont="1" applyFill="1" applyBorder="1" applyAlignment="1">
      <alignment horizontal="center" vertical="center"/>
    </xf>
    <xf numFmtId="0" fontId="5" fillId="44" borderId="10" xfId="0" applyFont="1" applyFill="1" applyBorder="1" applyAlignment="1">
      <alignment vertical="center"/>
    </xf>
    <xf numFmtId="0" fontId="0" fillId="33" borderId="10" xfId="0" applyFont="1" applyFill="1" applyBorder="1" applyAlignment="1">
      <alignment horizontal="center" vertical="center"/>
    </xf>
    <xf numFmtId="0" fontId="0" fillId="45" borderId="10" xfId="0" applyFont="1" applyFill="1" applyBorder="1" applyAlignment="1">
      <alignment vertical="center"/>
    </xf>
    <xf numFmtId="0" fontId="51" fillId="33" borderId="10" xfId="0" applyFont="1" applyFill="1" applyBorder="1" applyAlignment="1">
      <alignment vertical="center"/>
    </xf>
    <xf numFmtId="0" fontId="5" fillId="33" borderId="10" xfId="0" applyFont="1" applyFill="1" applyBorder="1" applyAlignment="1">
      <alignment horizontal="center" vertical="center"/>
    </xf>
    <xf numFmtId="0" fontId="5" fillId="33" borderId="10" xfId="0" applyFont="1" applyFill="1" applyBorder="1" applyAlignment="1">
      <alignment vertical="center"/>
    </xf>
    <xf numFmtId="0" fontId="5" fillId="33" borderId="10" xfId="0" applyFont="1" applyFill="1" applyBorder="1" applyAlignment="1">
      <alignment vertical="center" wrapText="1"/>
    </xf>
    <xf numFmtId="0" fontId="0" fillId="44" borderId="10" xfId="0" applyFont="1" applyFill="1" applyBorder="1" applyAlignment="1">
      <alignment horizontal="left" vertical="center" wrapText="1"/>
    </xf>
    <xf numFmtId="0" fontId="5" fillId="33" borderId="10" xfId="0" applyFont="1" applyFill="1" applyBorder="1" applyAlignment="1">
      <alignment vertical="center" wrapText="1"/>
    </xf>
    <xf numFmtId="0" fontId="5" fillId="44" borderId="10" xfId="0" applyFont="1" applyFill="1" applyBorder="1" applyAlignment="1">
      <alignment horizontal="center" vertical="center" wrapText="1"/>
    </xf>
    <xf numFmtId="0" fontId="51" fillId="44" borderId="10" xfId="0" applyFont="1" applyFill="1" applyBorder="1" applyAlignment="1">
      <alignment vertical="center"/>
    </xf>
    <xf numFmtId="0" fontId="5" fillId="33" borderId="10" xfId="0" applyFont="1" applyFill="1" applyBorder="1" applyAlignment="1">
      <alignment horizontal="left" vertical="center"/>
    </xf>
    <xf numFmtId="1" fontId="5" fillId="33" borderId="10" xfId="0" applyNumberFormat="1" applyFont="1" applyFill="1" applyBorder="1" applyAlignment="1">
      <alignment vertical="center"/>
    </xf>
    <xf numFmtId="0" fontId="5" fillId="35" borderId="10" xfId="0" applyFont="1" applyFill="1" applyBorder="1" applyAlignment="1">
      <alignment horizontal="center" vertical="center"/>
    </xf>
    <xf numFmtId="0" fontId="5" fillId="36" borderId="10" xfId="0" applyFont="1" applyFill="1" applyBorder="1" applyAlignment="1">
      <alignment vertical="center"/>
    </xf>
    <xf numFmtId="0" fontId="5" fillId="37" borderId="10" xfId="0" applyFont="1" applyFill="1" applyBorder="1" applyAlignment="1">
      <alignment vertical="center"/>
    </xf>
    <xf numFmtId="0" fontId="5" fillId="38" borderId="10" xfId="0" applyFont="1" applyFill="1" applyBorder="1" applyAlignment="1">
      <alignment vertical="center"/>
    </xf>
    <xf numFmtId="0" fontId="5" fillId="39" borderId="10" xfId="0" applyFont="1" applyFill="1" applyBorder="1" applyAlignment="1">
      <alignment vertical="center"/>
    </xf>
    <xf numFmtId="0" fontId="5" fillId="40" borderId="10" xfId="0" applyFont="1" applyFill="1" applyBorder="1" applyAlignment="1">
      <alignment vertical="center"/>
    </xf>
    <xf numFmtId="0" fontId="5" fillId="43" borderId="10" xfId="0" applyFont="1" applyFill="1" applyBorder="1" applyAlignment="1">
      <alignment vertical="center"/>
    </xf>
    <xf numFmtId="0" fontId="5" fillId="44" borderId="10" xfId="0" applyFont="1" applyFill="1" applyBorder="1" applyAlignment="1">
      <alignment vertical="center" wrapText="1"/>
    </xf>
    <xf numFmtId="0" fontId="5" fillId="33" borderId="10" xfId="0" applyFont="1" applyFill="1" applyBorder="1" applyAlignment="1">
      <alignment vertical="center"/>
    </xf>
    <xf numFmtId="0" fontId="50" fillId="33" borderId="10" xfId="0" applyFont="1" applyFill="1" applyBorder="1" applyAlignment="1">
      <alignment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vertical="center" wrapText="1"/>
    </xf>
    <xf numFmtId="0" fontId="5" fillId="44" borderId="10" xfId="0" applyFont="1" applyFill="1" applyBorder="1" applyAlignment="1">
      <alignment horizontal="center" vertical="center" wrapText="1"/>
    </xf>
    <xf numFmtId="0" fontId="50" fillId="33" borderId="10" xfId="0" applyFont="1" applyFill="1" applyBorder="1" applyAlignment="1">
      <alignment vertical="center"/>
    </xf>
    <xf numFmtId="0" fontId="5" fillId="35" borderId="10" xfId="0" applyFont="1" applyFill="1" applyBorder="1" applyAlignment="1">
      <alignment horizontal="center"/>
    </xf>
    <xf numFmtId="0" fontId="5" fillId="36" borderId="10" xfId="0" applyFont="1" applyFill="1" applyBorder="1" applyAlignment="1">
      <alignment/>
    </xf>
    <xf numFmtId="0" fontId="5" fillId="37" borderId="10" xfId="0" applyFont="1" applyFill="1" applyBorder="1" applyAlignment="1">
      <alignment/>
    </xf>
    <xf numFmtId="0" fontId="5" fillId="38" borderId="10" xfId="0" applyFont="1" applyFill="1" applyBorder="1" applyAlignment="1">
      <alignment/>
    </xf>
    <xf numFmtId="0" fontId="5" fillId="39" borderId="10" xfId="0" applyFont="1" applyFill="1" applyBorder="1" applyAlignment="1">
      <alignment/>
    </xf>
    <xf numFmtId="0" fontId="5" fillId="40" borderId="10" xfId="0" applyFont="1" applyFill="1" applyBorder="1" applyAlignment="1">
      <alignment/>
    </xf>
    <xf numFmtId="0" fontId="5" fillId="43" borderId="10" xfId="0" applyFont="1" applyFill="1" applyBorder="1" applyAlignment="1">
      <alignment/>
    </xf>
    <xf numFmtId="0" fontId="5" fillId="44" borderId="10" xfId="0" applyFont="1" applyFill="1" applyBorder="1" applyAlignment="1">
      <alignment vertical="center" wrapText="1"/>
    </xf>
    <xf numFmtId="0" fontId="50" fillId="33" borderId="10" xfId="0" applyFont="1" applyFill="1" applyBorder="1" applyAlignment="1">
      <alignment vertical="center"/>
    </xf>
    <xf numFmtId="0" fontId="5" fillId="33" borderId="10" xfId="0" applyFont="1" applyFill="1" applyBorder="1" applyAlignment="1">
      <alignment horizontal="center" vertical="center"/>
    </xf>
    <xf numFmtId="0" fontId="50" fillId="33" borderId="10" xfId="0" applyFont="1" applyFill="1" applyBorder="1" applyAlignment="1">
      <alignment horizontal="left" vertical="center" wrapText="1"/>
    </xf>
    <xf numFmtId="0" fontId="5" fillId="36" borderId="10" xfId="0" applyFont="1" applyFill="1" applyBorder="1" applyAlignment="1">
      <alignment vertical="center"/>
    </xf>
    <xf numFmtId="0" fontId="5" fillId="37" borderId="10" xfId="0" applyFont="1" applyFill="1" applyBorder="1" applyAlignment="1">
      <alignment vertical="center"/>
    </xf>
    <xf numFmtId="0" fontId="5" fillId="38" borderId="10" xfId="0" applyFont="1" applyFill="1" applyBorder="1" applyAlignment="1">
      <alignment vertical="center"/>
    </xf>
    <xf numFmtId="0" fontId="5" fillId="39" borderId="10" xfId="0" applyFont="1" applyFill="1" applyBorder="1" applyAlignment="1">
      <alignment vertical="center"/>
    </xf>
    <xf numFmtId="0" fontId="5" fillId="40" borderId="10" xfId="0" applyFont="1" applyFill="1" applyBorder="1" applyAlignment="1">
      <alignment vertical="center"/>
    </xf>
    <xf numFmtId="0" fontId="5" fillId="43" borderId="10" xfId="0" applyFont="1" applyFill="1" applyBorder="1" applyAlignment="1">
      <alignment horizontal="center" vertical="center"/>
    </xf>
    <xf numFmtId="0" fontId="5" fillId="35" borderId="10" xfId="0" applyFont="1" applyFill="1" applyBorder="1" applyAlignment="1">
      <alignment vertical="center"/>
    </xf>
    <xf numFmtId="0" fontId="5" fillId="43" borderId="10" xfId="0" applyFont="1" applyFill="1" applyBorder="1" applyAlignment="1">
      <alignment vertical="center"/>
    </xf>
    <xf numFmtId="0" fontId="5" fillId="33" borderId="10" xfId="0" applyFont="1" applyFill="1" applyBorder="1" applyAlignment="1">
      <alignment horizontal="left" vertical="center"/>
    </xf>
    <xf numFmtId="0" fontId="5" fillId="33" borderId="10" xfId="0" applyFont="1" applyFill="1" applyBorder="1" applyAlignment="1">
      <alignment vertical="center"/>
    </xf>
    <xf numFmtId="0" fontId="5" fillId="0" borderId="10" xfId="0" applyFont="1" applyBorder="1" applyAlignment="1">
      <alignment/>
    </xf>
    <xf numFmtId="1" fontId="5" fillId="33" borderId="10" xfId="0" applyNumberFormat="1" applyFont="1" applyFill="1" applyBorder="1" applyAlignment="1">
      <alignment vertical="center"/>
    </xf>
    <xf numFmtId="0" fontId="5" fillId="0" borderId="10" xfId="0" applyFont="1" applyBorder="1" applyAlignment="1">
      <alignment vertical="center"/>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51" fillId="33" borderId="10" xfId="0" applyFont="1" applyFill="1" applyBorder="1" applyAlignment="1">
      <alignment vertical="center"/>
    </xf>
    <xf numFmtId="0" fontId="5" fillId="33" borderId="10" xfId="0" applyFont="1" applyFill="1" applyBorder="1" applyAlignment="1">
      <alignment horizontal="center" vertical="center"/>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vertical="center" wrapText="1"/>
    </xf>
    <xf numFmtId="0" fontId="51" fillId="33" borderId="10" xfId="0" applyFont="1" applyFill="1" applyBorder="1" applyAlignment="1">
      <alignment horizontal="left" vertical="center"/>
    </xf>
    <xf numFmtId="1" fontId="5" fillId="33" borderId="10" xfId="0" applyNumberFormat="1" applyFont="1" applyFill="1" applyBorder="1" applyAlignment="1">
      <alignment horizontal="center" vertical="center"/>
    </xf>
    <xf numFmtId="0" fontId="5" fillId="35" borderId="10" xfId="0" applyFont="1" applyFill="1" applyBorder="1" applyAlignment="1">
      <alignment vertical="center"/>
    </xf>
    <xf numFmtId="0" fontId="5" fillId="36" borderId="10" xfId="0" applyFont="1" applyFill="1" applyBorder="1" applyAlignment="1">
      <alignment vertical="center"/>
    </xf>
    <xf numFmtId="0" fontId="5" fillId="38" borderId="10" xfId="0" applyFont="1" applyFill="1" applyBorder="1" applyAlignment="1">
      <alignment vertical="center"/>
    </xf>
    <xf numFmtId="0" fontId="5" fillId="40" borderId="10" xfId="0" applyFont="1" applyFill="1" applyBorder="1" applyAlignment="1">
      <alignment vertical="center"/>
    </xf>
    <xf numFmtId="0" fontId="5" fillId="0" borderId="10" xfId="0" applyFont="1" applyBorder="1" applyAlignment="1">
      <alignment/>
    </xf>
    <xf numFmtId="0" fontId="50" fillId="33" borderId="10" xfId="0" applyFont="1" applyFill="1" applyBorder="1" applyAlignment="1">
      <alignment horizontal="left"/>
    </xf>
    <xf numFmtId="0" fontId="5" fillId="0" borderId="10" xfId="0" applyFont="1" applyBorder="1" applyAlignment="1">
      <alignment horizontal="center"/>
    </xf>
    <xf numFmtId="0" fontId="5" fillId="0" borderId="10" xfId="0" applyFont="1" applyBorder="1" applyAlignment="1">
      <alignment/>
    </xf>
    <xf numFmtId="0" fontId="5" fillId="40" borderId="10" xfId="0" applyFont="1" applyFill="1" applyBorder="1" applyAlignment="1">
      <alignment horizontal="center"/>
    </xf>
    <xf numFmtId="0" fontId="50" fillId="33" borderId="10" xfId="0" applyFont="1" applyFill="1" applyBorder="1" applyAlignment="1">
      <alignment horizontal="left" vertical="center"/>
    </xf>
    <xf numFmtId="0" fontId="5" fillId="0" borderId="10" xfId="0" applyFont="1" applyBorder="1" applyAlignment="1">
      <alignment horizontal="center" vertical="center"/>
    </xf>
    <xf numFmtId="0" fontId="5" fillId="36" borderId="10" xfId="0" applyFont="1" applyFill="1" applyBorder="1" applyAlignment="1">
      <alignment horizontal="center" vertical="center"/>
    </xf>
    <xf numFmtId="0" fontId="5" fillId="36" borderId="10" xfId="0" applyFont="1" applyFill="1" applyBorder="1" applyAlignment="1">
      <alignment horizontal="center" vertical="center"/>
    </xf>
    <xf numFmtId="0" fontId="5" fillId="35" borderId="10" xfId="0" applyFont="1" applyFill="1" applyBorder="1" applyAlignment="1">
      <alignment/>
    </xf>
    <xf numFmtId="0" fontId="5" fillId="36" borderId="10" xfId="0" applyFont="1" applyFill="1" applyBorder="1" applyAlignment="1">
      <alignment horizontal="center"/>
    </xf>
    <xf numFmtId="0" fontId="5" fillId="33" borderId="10" xfId="0" applyFont="1" applyFill="1" applyBorder="1" applyAlignment="1">
      <alignment vertical="center" wrapText="1"/>
    </xf>
    <xf numFmtId="0" fontId="5" fillId="35" borderId="10" xfId="0" applyFont="1" applyFill="1" applyBorder="1" applyAlignment="1">
      <alignment vertical="center"/>
    </xf>
    <xf numFmtId="0" fontId="5" fillId="36" borderId="10" xfId="0" applyFont="1" applyFill="1" applyBorder="1" applyAlignment="1">
      <alignment horizontal="center" vertical="center"/>
    </xf>
    <xf numFmtId="0" fontId="5" fillId="37" borderId="10" xfId="0" applyFont="1" applyFill="1" applyBorder="1" applyAlignment="1">
      <alignment horizontal="center" vertical="center"/>
    </xf>
    <xf numFmtId="0" fontId="52" fillId="33" borderId="10" xfId="0" applyFont="1" applyFill="1" applyBorder="1" applyAlignment="1">
      <alignment vertical="center" wrapText="1"/>
    </xf>
    <xf numFmtId="0" fontId="5" fillId="33" borderId="10" xfId="0" applyFont="1" applyFill="1" applyBorder="1" applyAlignment="1">
      <alignment horizontal="left" vertical="center" wrapText="1"/>
    </xf>
    <xf numFmtId="0" fontId="50" fillId="33" borderId="10" xfId="0" applyFont="1" applyFill="1" applyBorder="1" applyAlignment="1">
      <alignment horizontal="left" vertical="center"/>
    </xf>
    <xf numFmtId="0" fontId="5" fillId="33" borderId="10" xfId="0" applyFont="1" applyFill="1" applyBorder="1" applyAlignment="1">
      <alignment horizontal="left" vertical="center"/>
    </xf>
    <xf numFmtId="0" fontId="50" fillId="33" borderId="10" xfId="0" applyFont="1" applyFill="1" applyBorder="1" applyAlignment="1">
      <alignment vertical="center"/>
    </xf>
    <xf numFmtId="0" fontId="5" fillId="33" borderId="10" xfId="0" applyFont="1" applyFill="1" applyBorder="1" applyAlignment="1">
      <alignment wrapText="1"/>
    </xf>
    <xf numFmtId="0" fontId="5" fillId="33" borderId="10" xfId="0" applyFont="1" applyFill="1" applyBorder="1" applyAlignment="1">
      <alignment horizontal="left"/>
    </xf>
    <xf numFmtId="0" fontId="5" fillId="33" borderId="10" xfId="0" applyFont="1" applyFill="1" applyBorder="1" applyAlignment="1">
      <alignment/>
    </xf>
    <xf numFmtId="0" fontId="5" fillId="35" borderId="10" xfId="0" applyFont="1" applyFill="1" applyBorder="1" applyAlignment="1">
      <alignment horizontal="center" vertical="center"/>
    </xf>
    <xf numFmtId="0" fontId="5" fillId="39" borderId="10" xfId="0" applyFont="1" applyFill="1" applyBorder="1" applyAlignment="1">
      <alignment horizontal="center" vertical="center"/>
    </xf>
    <xf numFmtId="0" fontId="5" fillId="43" borderId="10" xfId="0" applyFont="1" applyFill="1" applyBorder="1" applyAlignment="1">
      <alignment horizontal="center" vertic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center"/>
    </xf>
    <xf numFmtId="0" fontId="5" fillId="33" borderId="10" xfId="0" applyFont="1" applyFill="1" applyBorder="1" applyAlignment="1">
      <alignment vertical="center" wrapText="1"/>
    </xf>
    <xf numFmtId="0" fontId="5" fillId="44" borderId="10" xfId="0" applyFont="1" applyFill="1" applyBorder="1" applyAlignment="1">
      <alignment vertical="center" wrapText="1"/>
    </xf>
    <xf numFmtId="0" fontId="50" fillId="33" borderId="10" xfId="0" applyFont="1" applyFill="1" applyBorder="1" applyAlignment="1">
      <alignment horizontal="left" vertical="center"/>
    </xf>
    <xf numFmtId="0" fontId="2" fillId="36" borderId="10" xfId="0" applyFont="1" applyFill="1" applyBorder="1" applyAlignment="1">
      <alignment horizontal="center" vertical="center"/>
    </xf>
    <xf numFmtId="0" fontId="50" fillId="33" borderId="10" xfId="0" applyFont="1" applyFill="1" applyBorder="1" applyAlignment="1">
      <alignment horizontal="left"/>
    </xf>
    <xf numFmtId="0" fontId="5" fillId="37" borderId="10" xfId="0" applyFont="1" applyFill="1" applyBorder="1" applyAlignment="1">
      <alignment horizontal="center"/>
    </xf>
    <xf numFmtId="0" fontId="5" fillId="38" borderId="10" xfId="0" applyFont="1" applyFill="1" applyBorder="1" applyAlignment="1">
      <alignment horizontal="center"/>
    </xf>
    <xf numFmtId="0" fontId="5" fillId="33" borderId="10" xfId="0" applyFont="1" applyFill="1" applyBorder="1" applyAlignment="1">
      <alignment horizontal="left"/>
    </xf>
    <xf numFmtId="0" fontId="5" fillId="37" borderId="10" xfId="0" applyFont="1" applyFill="1" applyBorder="1" applyAlignment="1">
      <alignment horizontal="center" vertical="center"/>
    </xf>
    <xf numFmtId="0" fontId="5" fillId="33" borderId="10" xfId="0" applyFont="1" applyFill="1" applyBorder="1" applyAlignment="1">
      <alignment wrapText="1"/>
    </xf>
    <xf numFmtId="0" fontId="5" fillId="38" borderId="10" xfId="0" applyFont="1" applyFill="1" applyBorder="1" applyAlignment="1">
      <alignment horizontal="center" vertical="center"/>
    </xf>
    <xf numFmtId="0" fontId="5" fillId="37" borderId="10" xfId="0" applyFont="1" applyFill="1" applyBorder="1" applyAlignment="1">
      <alignment horizontal="center" vertical="center"/>
    </xf>
    <xf numFmtId="0" fontId="5" fillId="38" borderId="10" xfId="0" applyFont="1" applyFill="1" applyBorder="1" applyAlignment="1">
      <alignment vertical="center"/>
    </xf>
    <xf numFmtId="0" fontId="5" fillId="37" borderId="0" xfId="0" applyFont="1" applyFill="1" applyAlignment="1">
      <alignment horizontal="center" vertical="center"/>
    </xf>
    <xf numFmtId="0" fontId="5" fillId="38" borderId="0" xfId="0" applyFont="1" applyFill="1" applyAlignment="1">
      <alignment vertical="center"/>
    </xf>
    <xf numFmtId="0" fontId="50" fillId="33" borderId="10" xfId="0" applyFont="1" applyFill="1" applyBorder="1" applyAlignment="1">
      <alignment vertical="center" wrapText="1"/>
    </xf>
    <xf numFmtId="0" fontId="51" fillId="33" borderId="10" xfId="0" applyFont="1" applyFill="1" applyBorder="1" applyAlignment="1">
      <alignment horizontal="left" vertical="center"/>
    </xf>
    <xf numFmtId="1" fontId="5" fillId="33" borderId="10" xfId="0" applyNumberFormat="1" applyFont="1" applyFill="1" applyBorder="1" applyAlignment="1">
      <alignment horizontal="center" vertical="center"/>
    </xf>
    <xf numFmtId="0" fontId="5" fillId="38" borderId="10" xfId="0" applyFont="1" applyFill="1" applyBorder="1" applyAlignment="1">
      <alignment horizontal="center" vertical="center"/>
    </xf>
    <xf numFmtId="0" fontId="5" fillId="33" borderId="10" xfId="0" applyFont="1" applyFill="1" applyBorder="1" applyAlignment="1">
      <alignment horizontal="center" vertical="center"/>
    </xf>
    <xf numFmtId="0" fontId="53" fillId="43" borderId="10" xfId="0" applyFont="1" applyFill="1" applyBorder="1" applyAlignment="1">
      <alignment horizontal="center" vertical="center"/>
    </xf>
    <xf numFmtId="0" fontId="50" fillId="33" borderId="10" xfId="0" applyFont="1" applyFill="1" applyBorder="1" applyAlignment="1">
      <alignment vertical="center"/>
    </xf>
    <xf numFmtId="0" fontId="5" fillId="39" borderId="10" xfId="0" applyFont="1" applyFill="1" applyBorder="1" applyAlignment="1">
      <alignment horizontal="center" vertical="center"/>
    </xf>
    <xf numFmtId="0" fontId="5" fillId="39" borderId="10" xfId="0" applyFont="1" applyFill="1" applyBorder="1" applyAlignment="1">
      <alignment horizontal="center"/>
    </xf>
    <xf numFmtId="0" fontId="5" fillId="0" borderId="0" xfId="0" applyFont="1" applyAlignment="1">
      <alignment horizontal="center" vertical="center"/>
    </xf>
    <xf numFmtId="0" fontId="5" fillId="33" borderId="10" xfId="0" applyFont="1" applyFill="1" applyBorder="1" applyAlignment="1">
      <alignment horizontal="left"/>
    </xf>
    <xf numFmtId="0" fontId="5" fillId="36" borderId="10" xfId="0" applyFont="1" applyFill="1" applyBorder="1" applyAlignment="1">
      <alignment horizontal="center" vertical="center"/>
    </xf>
    <xf numFmtId="0" fontId="5" fillId="39" borderId="10" xfId="0" applyFont="1" applyFill="1" applyBorder="1" applyAlignment="1">
      <alignment horizontal="center" vertical="center"/>
    </xf>
    <xf numFmtId="0" fontId="51" fillId="33" borderId="10" xfId="0" applyFont="1" applyFill="1" applyBorder="1" applyAlignment="1">
      <alignment horizontal="left" vertical="center"/>
    </xf>
    <xf numFmtId="0" fontId="5" fillId="39" borderId="10" xfId="0" applyFont="1" applyFill="1" applyBorder="1" applyAlignment="1">
      <alignment horizontal="center" vertical="center"/>
    </xf>
    <xf numFmtId="0" fontId="5" fillId="40" borderId="10" xfId="0" applyFont="1" applyFill="1" applyBorder="1" applyAlignment="1">
      <alignment horizontal="center" vertical="center"/>
    </xf>
    <xf numFmtId="0" fontId="50" fillId="33" borderId="10" xfId="0" applyFont="1" applyFill="1" applyBorder="1" applyAlignment="1">
      <alignment/>
    </xf>
    <xf numFmtId="0" fontId="5" fillId="33" borderId="0" xfId="0" applyFont="1" applyFill="1" applyAlignment="1">
      <alignment vertical="center" wrapText="1"/>
    </xf>
    <xf numFmtId="0" fontId="50" fillId="33" borderId="10" xfId="0" applyFont="1" applyFill="1" applyBorder="1" applyAlignment="1">
      <alignment/>
    </xf>
    <xf numFmtId="0" fontId="50" fillId="33" borderId="10" xfId="0" applyFont="1" applyFill="1" applyBorder="1" applyAlignment="1">
      <alignment vertical="center"/>
    </xf>
    <xf numFmtId="0" fontId="5" fillId="33" borderId="10" xfId="0" applyFont="1" applyFill="1" applyBorder="1" applyAlignment="1">
      <alignment vertical="center"/>
    </xf>
    <xf numFmtId="0" fontId="5" fillId="40" borderId="10" xfId="0" applyFont="1" applyFill="1" applyBorder="1" applyAlignment="1">
      <alignment horizontal="center" vertical="center"/>
    </xf>
    <xf numFmtId="0" fontId="5" fillId="43" borderId="10" xfId="0" applyFont="1" applyFill="1" applyBorder="1" applyAlignment="1">
      <alignment horizontal="center"/>
    </xf>
    <xf numFmtId="0" fontId="5" fillId="39" borderId="10" xfId="0" applyFont="1" applyFill="1" applyBorder="1" applyAlignment="1">
      <alignment vertical="center"/>
    </xf>
    <xf numFmtId="0" fontId="50" fillId="33" borderId="0" xfId="0" applyFont="1" applyFill="1" applyAlignment="1">
      <alignment vertical="center"/>
    </xf>
    <xf numFmtId="0" fontId="50" fillId="33" borderId="0" xfId="0" applyFont="1" applyFill="1" applyAlignment="1">
      <alignment horizontal="left" vertical="center"/>
    </xf>
    <xf numFmtId="0" fontId="51" fillId="44" borderId="10" xfId="0" applyFont="1" applyFill="1" applyBorder="1" applyAlignment="1">
      <alignment horizontal="left" vertical="center"/>
    </xf>
    <xf numFmtId="0" fontId="5" fillId="43" borderId="10" xfId="0" applyFont="1" applyFill="1" applyBorder="1" applyAlignment="1">
      <alignment horizontal="center" vertical="center"/>
    </xf>
    <xf numFmtId="1" fontId="5" fillId="33" borderId="10" xfId="0" applyNumberFormat="1" applyFont="1" applyFill="1" applyBorder="1" applyAlignment="1">
      <alignment vertical="center"/>
    </xf>
    <xf numFmtId="0" fontId="5" fillId="44" borderId="10" xfId="0" applyFont="1" applyFill="1" applyBorder="1" applyAlignment="1">
      <alignment horizontal="center" vertical="center"/>
    </xf>
    <xf numFmtId="0" fontId="5" fillId="44" borderId="10" xfId="0" applyFont="1" applyFill="1" applyBorder="1" applyAlignment="1">
      <alignment vertical="center"/>
    </xf>
    <xf numFmtId="0" fontId="50" fillId="44" borderId="10" xfId="0" applyFont="1" applyFill="1" applyBorder="1" applyAlignment="1">
      <alignment vertical="center"/>
    </xf>
    <xf numFmtId="0" fontId="5" fillId="44" borderId="10" xfId="0" applyFont="1" applyFill="1" applyBorder="1" applyAlignment="1">
      <alignment horizontal="center" vertical="center"/>
    </xf>
    <xf numFmtId="0" fontId="5" fillId="44" borderId="10" xfId="0" applyFont="1" applyFill="1" applyBorder="1" applyAlignment="1">
      <alignment vertical="center" wrapText="1"/>
    </xf>
    <xf numFmtId="0" fontId="0" fillId="44" borderId="0" xfId="0" applyFont="1" applyFill="1" applyAlignment="1">
      <alignment horizontal="left" vertical="top" wrapText="1"/>
    </xf>
    <xf numFmtId="0" fontId="5" fillId="44" borderId="10" xfId="0" applyFont="1" applyFill="1" applyBorder="1" applyAlignment="1">
      <alignment vertical="center" wrapText="1"/>
    </xf>
    <xf numFmtId="1" fontId="5" fillId="33" borderId="10" xfId="0" applyNumberFormat="1" applyFont="1" applyFill="1" applyBorder="1" applyAlignment="1">
      <alignment horizontal="center"/>
    </xf>
    <xf numFmtId="0" fontId="50" fillId="44" borderId="10" xfId="0" applyFont="1" applyFill="1" applyBorder="1" applyAlignment="1">
      <alignment vertical="center" wrapText="1"/>
    </xf>
    <xf numFmtId="0" fontId="50" fillId="44" borderId="10" xfId="0" applyFont="1" applyFill="1" applyBorder="1" applyAlignment="1">
      <alignment vertical="center" wrapText="1"/>
    </xf>
    <xf numFmtId="0" fontId="5" fillId="0" borderId="0" xfId="0" applyFont="1" applyAlignment="1">
      <alignment horizontal="center" vertical="center"/>
    </xf>
    <xf numFmtId="0" fontId="5" fillId="44" borderId="10" xfId="0" applyFont="1" applyFill="1" applyBorder="1" applyAlignment="1">
      <alignment horizontal="center" vertical="center" wrapText="1"/>
    </xf>
    <xf numFmtId="0" fontId="5" fillId="44" borderId="10" xfId="0" applyFont="1" applyFill="1" applyBorder="1" applyAlignment="1">
      <alignment vertical="center" wrapText="1"/>
    </xf>
    <xf numFmtId="0" fontId="5" fillId="44" borderId="10" xfId="0" applyFont="1" applyFill="1" applyBorder="1" applyAlignment="1">
      <alignment horizontal="center" vertical="center" wrapText="1"/>
    </xf>
    <xf numFmtId="0" fontId="5" fillId="0" borderId="10" xfId="0" applyFont="1" applyBorder="1" applyAlignment="1">
      <alignment vertical="center"/>
    </xf>
    <xf numFmtId="0" fontId="5" fillId="44" borderId="10" xfId="0" applyFont="1" applyFill="1" applyBorder="1" applyAlignment="1">
      <alignment vertical="center" wrapText="1"/>
    </xf>
    <xf numFmtId="0" fontId="50" fillId="44" borderId="10" xfId="0" applyFont="1" applyFill="1" applyBorder="1" applyAlignment="1">
      <alignment vertical="center"/>
    </xf>
    <xf numFmtId="0" fontId="5" fillId="44" borderId="10" xfId="0" applyFont="1" applyFill="1" applyBorder="1" applyAlignment="1">
      <alignment/>
    </xf>
    <xf numFmtId="0" fontId="5" fillId="44" borderId="10" xfId="0" applyFont="1" applyFill="1" applyBorder="1" applyAlignment="1">
      <alignment wrapText="1"/>
    </xf>
    <xf numFmtId="0" fontId="5" fillId="44" borderId="10" xfId="0" applyFont="1" applyFill="1" applyBorder="1" applyAlignment="1">
      <alignment horizontal="center"/>
    </xf>
    <xf numFmtId="0" fontId="5" fillId="44" borderId="10" xfId="0" applyFont="1" applyFill="1" applyBorder="1" applyAlignment="1">
      <alignment horizontal="center"/>
    </xf>
    <xf numFmtId="0" fontId="5" fillId="44" borderId="10" xfId="0" applyFont="1" applyFill="1" applyBorder="1" applyAlignment="1">
      <alignment wrapText="1"/>
    </xf>
    <xf numFmtId="0" fontId="5" fillId="44" borderId="10" xfId="0" applyFont="1" applyFill="1" applyBorder="1" applyAlignment="1">
      <alignment/>
    </xf>
    <xf numFmtId="0" fontId="5" fillId="44" borderId="10" xfId="0" applyFont="1" applyFill="1" applyBorder="1" applyAlignment="1">
      <alignment wrapText="1"/>
    </xf>
    <xf numFmtId="0" fontId="5" fillId="44" borderId="10" xfId="0" applyFont="1" applyFill="1" applyBorder="1" applyAlignment="1">
      <alignment/>
    </xf>
    <xf numFmtId="0" fontId="5" fillId="44" borderId="10" xfId="0" applyFont="1" applyFill="1" applyBorder="1" applyAlignment="1">
      <alignment vertical="center"/>
    </xf>
    <xf numFmtId="0" fontId="5" fillId="44" borderId="0" xfId="0" applyFont="1" applyFill="1" applyAlignment="1">
      <alignment horizontal="center" vertical="center"/>
    </xf>
    <xf numFmtId="0" fontId="5" fillId="44" borderId="0" xfId="0" applyFont="1" applyFill="1" applyAlignment="1">
      <alignment vertical="center" wrapText="1"/>
    </xf>
    <xf numFmtId="0" fontId="5" fillId="44" borderId="0" xfId="0" applyFont="1" applyFill="1" applyAlignment="1">
      <alignment vertical="center"/>
    </xf>
    <xf numFmtId="0" fontId="5" fillId="44" borderId="0" xfId="0" applyFont="1" applyFill="1" applyAlignment="1">
      <alignment vertical="center" wrapText="1"/>
    </xf>
    <xf numFmtId="0" fontId="5" fillId="44" borderId="0" xfId="0" applyFont="1" applyFill="1" applyAlignment="1">
      <alignment/>
    </xf>
    <xf numFmtId="0" fontId="5" fillId="44" borderId="0" xfId="0" applyFont="1" applyFill="1" applyAlignment="1">
      <alignment wrapText="1"/>
    </xf>
    <xf numFmtId="0" fontId="5" fillId="44" borderId="0" xfId="0" applyFont="1" applyFill="1" applyAlignment="1">
      <alignment horizontal="center"/>
    </xf>
    <xf numFmtId="0" fontId="5" fillId="44" borderId="0" xfId="0" applyFont="1" applyFill="1" applyAlignment="1">
      <alignment vertical="center"/>
    </xf>
    <xf numFmtId="0" fontId="5" fillId="44" borderId="0" xfId="0" applyFont="1" applyFill="1" applyAlignment="1">
      <alignment/>
    </xf>
    <xf numFmtId="0" fontId="5" fillId="44" borderId="0" xfId="0" applyFont="1" applyFill="1" applyAlignment="1">
      <alignment vertical="center" wrapText="1"/>
    </xf>
    <xf numFmtId="0" fontId="5" fillId="44" borderId="0" xfId="0" applyFont="1" applyFill="1" applyAlignment="1">
      <alignment vertical="center"/>
    </xf>
    <xf numFmtId="0" fontId="50" fillId="46" borderId="11" xfId="0" applyFont="1" applyFill="1" applyBorder="1" applyAlignment="1">
      <alignment vertical="center" wrapText="1"/>
    </xf>
    <xf numFmtId="0" fontId="11" fillId="46" borderId="12" xfId="0" applyFont="1" applyFill="1" applyBorder="1" applyAlignment="1">
      <alignment horizontal="center" vertical="center" wrapText="1"/>
    </xf>
    <xf numFmtId="0" fontId="2" fillId="33" borderId="13" xfId="0" applyFont="1" applyFill="1" applyBorder="1" applyAlignment="1">
      <alignment horizontal="right" vertical="center"/>
    </xf>
    <xf numFmtId="0" fontId="12" fillId="46" borderId="12" xfId="0" applyFont="1" applyFill="1" applyBorder="1" applyAlignment="1">
      <alignment horizontal="center" vertical="center" wrapText="1"/>
    </xf>
    <xf numFmtId="0" fontId="2" fillId="33" borderId="11" xfId="0" applyFont="1" applyFill="1" applyBorder="1" applyAlignment="1">
      <alignment horizontal="right" vertical="center"/>
    </xf>
    <xf numFmtId="0" fontId="5" fillId="46" borderId="11" xfId="0" applyFont="1" applyFill="1" applyBorder="1" applyAlignment="1">
      <alignment vertical="center" wrapText="1"/>
    </xf>
    <xf numFmtId="0" fontId="5" fillId="0" borderId="0" xfId="0" applyFont="1" applyAlignment="1">
      <alignment/>
    </xf>
    <xf numFmtId="0" fontId="50" fillId="46" borderId="14" xfId="0" applyFont="1" applyFill="1" applyBorder="1" applyAlignment="1">
      <alignment/>
    </xf>
    <xf numFmtId="0" fontId="5" fillId="46" borderId="11" xfId="0" applyFont="1" applyFill="1" applyBorder="1" applyAlignment="1">
      <alignment horizontal="left" vertical="center" wrapText="1"/>
    </xf>
    <xf numFmtId="0" fontId="2" fillId="33" borderId="0" xfId="0" applyFont="1" applyFill="1" applyAlignment="1">
      <alignment horizontal="right"/>
    </xf>
    <xf numFmtId="0" fontId="2" fillId="33" borderId="0" xfId="0" applyFont="1" applyFill="1" applyAlignment="1">
      <alignment horizontal="right"/>
    </xf>
    <xf numFmtId="0" fontId="2" fillId="33" borderId="0" xfId="0" applyFont="1" applyFill="1" applyAlignment="1">
      <alignment horizontal="right" vertical="center"/>
    </xf>
    <xf numFmtId="0" fontId="2" fillId="33" borderId="15" xfId="0" applyFont="1" applyFill="1" applyBorder="1" applyAlignment="1">
      <alignment horizontal="right"/>
    </xf>
    <xf numFmtId="0" fontId="5" fillId="46" borderId="16" xfId="0" applyFont="1" applyFill="1" applyBorder="1" applyAlignment="1">
      <alignment vertical="center" wrapText="1"/>
    </xf>
    <xf numFmtId="0" fontId="5" fillId="0" borderId="0" xfId="0" applyFont="1" applyAlignment="1">
      <alignment horizontal="right" vertical="center"/>
    </xf>
    <xf numFmtId="0" fontId="5" fillId="0" borderId="0" xfId="0" applyFont="1" applyAlignment="1">
      <alignment vertical="center" wrapText="1"/>
    </xf>
    <xf numFmtId="0" fontId="2" fillId="45" borderId="17" xfId="0" applyFont="1" applyFill="1" applyBorder="1" applyAlignment="1">
      <alignment horizontal="right" vertical="center"/>
    </xf>
    <xf numFmtId="0" fontId="2" fillId="45" borderId="13" xfId="0" applyFont="1" applyFill="1" applyBorder="1" applyAlignment="1">
      <alignment vertical="center" wrapText="1"/>
    </xf>
    <xf numFmtId="0" fontId="2" fillId="45" borderId="18" xfId="0" applyFont="1" applyFill="1" applyBorder="1" applyAlignment="1">
      <alignment/>
    </xf>
    <xf numFmtId="0" fontId="5" fillId="45" borderId="19" xfId="0" applyFont="1" applyFill="1" applyBorder="1" applyAlignment="1">
      <alignment horizontal="right"/>
    </xf>
    <xf numFmtId="0" fontId="5" fillId="45" borderId="17" xfId="0" applyFont="1" applyFill="1" applyBorder="1" applyAlignment="1">
      <alignment/>
    </xf>
    <xf numFmtId="0" fontId="5" fillId="45" borderId="20" xfId="0" applyFont="1" applyFill="1" applyBorder="1" applyAlignment="1">
      <alignment/>
    </xf>
    <xf numFmtId="0" fontId="5" fillId="0" borderId="0" xfId="0" applyFont="1" applyAlignment="1">
      <alignment horizontal="center"/>
    </xf>
    <xf numFmtId="0" fontId="5" fillId="45" borderId="19" xfId="0" applyFont="1" applyFill="1" applyBorder="1" applyAlignment="1">
      <alignment/>
    </xf>
    <xf numFmtId="0" fontId="5" fillId="45" borderId="20" xfId="0" applyFont="1" applyFill="1" applyBorder="1" applyAlignment="1">
      <alignment horizontal="right"/>
    </xf>
    <xf numFmtId="0" fontId="5" fillId="0" borderId="0" xfId="0" applyFont="1" applyAlignment="1">
      <alignment horizontal="right" vertical="center"/>
    </xf>
    <xf numFmtId="0" fontId="5" fillId="47" borderId="0" xfId="0" applyFont="1" applyFill="1" applyAlignment="1">
      <alignment horizontal="right" vertical="center"/>
    </xf>
    <xf numFmtId="0" fontId="2" fillId="47" borderId="0" xfId="0" applyFont="1" applyFill="1" applyAlignment="1">
      <alignment vertical="center" wrapText="1"/>
    </xf>
    <xf numFmtId="0" fontId="2" fillId="47" borderId="0" xfId="0" applyFont="1" applyFill="1" applyAlignment="1">
      <alignment/>
    </xf>
    <xf numFmtId="0" fontId="5" fillId="47" borderId="0" xfId="0" applyFont="1" applyFill="1" applyAlignment="1">
      <alignment vertical="center" wrapText="1"/>
    </xf>
    <xf numFmtId="0" fontId="50" fillId="47" borderId="0" xfId="0" applyFont="1" applyFill="1" applyAlignment="1">
      <alignment horizontal="right"/>
    </xf>
    <xf numFmtId="0" fontId="53" fillId="33" borderId="21" xfId="0" applyFont="1" applyFill="1" applyBorder="1" applyAlignment="1">
      <alignment horizontal="center" vertical="center"/>
    </xf>
    <xf numFmtId="0" fontId="5" fillId="0" borderId="22" xfId="0" applyFont="1" applyBorder="1" applyAlignment="1">
      <alignment/>
    </xf>
    <xf numFmtId="0" fontId="5" fillId="0" borderId="23" xfId="0" applyFont="1" applyBorder="1" applyAlignment="1">
      <alignment/>
    </xf>
    <xf numFmtId="0" fontId="13" fillId="36" borderId="18" xfId="0" applyFont="1" applyFill="1" applyBorder="1" applyAlignment="1">
      <alignment horizontal="center" vertical="center"/>
    </xf>
    <xf numFmtId="0" fontId="5" fillId="0" borderId="14" xfId="0" applyFont="1" applyBorder="1" applyAlignment="1">
      <alignment/>
    </xf>
    <xf numFmtId="0" fontId="5" fillId="0" borderId="24" xfId="0" applyFont="1" applyBorder="1" applyAlignment="1">
      <alignment/>
    </xf>
    <xf numFmtId="0" fontId="13" fillId="35" borderId="18" xfId="0" applyFont="1" applyFill="1" applyBorder="1" applyAlignment="1">
      <alignment horizontal="center" vertical="center"/>
    </xf>
    <xf numFmtId="0" fontId="13" fillId="37" borderId="18" xfId="0" applyFont="1" applyFill="1" applyBorder="1" applyAlignment="1">
      <alignment horizontal="center" vertical="center"/>
    </xf>
    <xf numFmtId="0" fontId="13" fillId="38" borderId="18" xfId="0" applyFont="1" applyFill="1" applyBorder="1" applyAlignment="1">
      <alignment horizontal="center" vertical="center"/>
    </xf>
    <xf numFmtId="0" fontId="13" fillId="39" borderId="18" xfId="0" applyFont="1" applyFill="1" applyBorder="1" applyAlignment="1">
      <alignment horizontal="center" vertical="center"/>
    </xf>
    <xf numFmtId="0" fontId="13" fillId="40" borderId="18" xfId="0" applyFont="1" applyFill="1" applyBorder="1" applyAlignment="1">
      <alignment horizontal="center" vertical="center"/>
    </xf>
    <xf numFmtId="0" fontId="13" fillId="41" borderId="18" xfId="0" applyFont="1" applyFill="1" applyBorder="1" applyAlignment="1">
      <alignment horizontal="center" vertical="center"/>
    </xf>
    <xf numFmtId="0" fontId="2" fillId="47" borderId="0" xfId="0" applyFont="1" applyFill="1" applyAlignment="1">
      <alignment horizontal="right" vertical="center" wrapText="1"/>
    </xf>
    <xf numFmtId="0" fontId="0" fillId="0" borderId="0" xfId="0" applyFont="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2152650</xdr:colOff>
      <xdr:row>32</xdr:row>
      <xdr:rowOff>19050</xdr:rowOff>
    </xdr:to>
    <xdr:sp>
      <xdr:nvSpPr>
        <xdr:cNvPr id="1" name="Rectangle 5" hidden="1"/>
        <xdr:cNvSpPr>
          <a:spLocks/>
        </xdr:cNvSpPr>
      </xdr:nvSpPr>
      <xdr:spPr>
        <a:xfrm>
          <a:off x="0" y="0"/>
          <a:ext cx="9525000" cy="1227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352425</xdr:rowOff>
    </xdr:from>
    <xdr:to>
      <xdr:col>0</xdr:col>
      <xdr:colOff>2438400</xdr:colOff>
      <xdr:row>0</xdr:row>
      <xdr:rowOff>2724150</xdr:rowOff>
    </xdr:to>
    <xdr:pic>
      <xdr:nvPicPr>
        <xdr:cNvPr id="1" name="image00.png"/>
        <xdr:cNvPicPr preferRelativeResize="1">
          <a:picLocks noChangeAspect="1"/>
        </xdr:cNvPicPr>
      </xdr:nvPicPr>
      <xdr:blipFill>
        <a:blip r:embed="rId1"/>
        <a:stretch>
          <a:fillRect/>
        </a:stretch>
      </xdr:blipFill>
      <xdr:spPr>
        <a:xfrm>
          <a:off x="57150" y="352425"/>
          <a:ext cx="2381250" cy="2381250"/>
        </a:xfrm>
        <a:prstGeom prst="rect">
          <a:avLst/>
        </a:prstGeom>
        <a:noFill/>
        <a:ln w="9525" cmpd="sng">
          <a:noFill/>
        </a:ln>
      </xdr:spPr>
    </xdr:pic>
    <xdr:clientData fLocksWithSheet="0"/>
  </xdr:twoCellAnchor>
  <xdr:twoCellAnchor>
    <xdr:from>
      <xdr:col>0</xdr:col>
      <xdr:colOff>0</xdr:colOff>
      <xdr:row>0</xdr:row>
      <xdr:rowOff>0</xdr:rowOff>
    </xdr:from>
    <xdr:to>
      <xdr:col>2</xdr:col>
      <xdr:colOff>152400</xdr:colOff>
      <xdr:row>27</xdr:row>
      <xdr:rowOff>238125</xdr:rowOff>
    </xdr:to>
    <xdr:sp>
      <xdr:nvSpPr>
        <xdr:cNvPr id="2" name="Rectangle 2" hidden="1"/>
        <xdr:cNvSpPr>
          <a:spLocks/>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noscholcomm.typeform.com/to/Csvr7b?source=101" TargetMode="External" /><Relationship Id="rId2" Type="http://schemas.openxmlformats.org/officeDocument/2006/relationships/hyperlink" Target="https://osf.io/" TargetMode="External" /><Relationship Id="rId3" Type="http://schemas.openxmlformats.org/officeDocument/2006/relationships/hyperlink" Target="https://twitter.com/OSFramework" TargetMode="External" /><Relationship Id="rId4" Type="http://schemas.openxmlformats.org/officeDocument/2006/relationships/hyperlink" Target="https://aspredicted.org/" TargetMode="External" /><Relationship Id="rId5" Type="http://schemas.openxmlformats.org/officeDocument/2006/relationships/hyperlink" Target="https://www.atlassian.com/software/confluence" TargetMode="External" /><Relationship Id="rId6" Type="http://schemas.openxmlformats.org/officeDocument/2006/relationships/hyperlink" Target="https://twitter.com/Confluence" TargetMode="External" /><Relationship Id="rId7" Type="http://schemas.openxmlformats.org/officeDocument/2006/relationships/hyperlink" Target="https://dmptool.org/" TargetMode="External" /><Relationship Id="rId8" Type="http://schemas.openxmlformats.org/officeDocument/2006/relationships/hyperlink" Target="https://twitter.com/TheDMPTool" TargetMode="External" /><Relationship Id="rId9" Type="http://schemas.openxmlformats.org/officeDocument/2006/relationships/hyperlink" Target="https://projects.ac/" TargetMode="External" /><Relationship Id="rId10" Type="http://schemas.openxmlformats.org/officeDocument/2006/relationships/hyperlink" Target="https://twitter.com/projects" TargetMode="External" /><Relationship Id="rId11" Type="http://schemas.openxmlformats.org/officeDocument/2006/relationships/hyperlink" Target="http://www.innocentive.com/" TargetMode="External" /><Relationship Id="rId12" Type="http://schemas.openxmlformats.org/officeDocument/2006/relationships/hyperlink" Target="https://twitter.com/InnoCentive" TargetMode="External" /><Relationship Id="rId13" Type="http://schemas.openxmlformats.org/officeDocument/2006/relationships/hyperlink" Target="https://syneratio.com/" TargetMode="External" /><Relationship Id="rId14" Type="http://schemas.openxmlformats.org/officeDocument/2006/relationships/hyperlink" Target="https://twitter.com/Syneratio" TargetMode="External" /><Relationship Id="rId15" Type="http://schemas.openxmlformats.org/officeDocument/2006/relationships/hyperlink" Target="http://direct2experts.org/" TargetMode="External" /><Relationship Id="rId16" Type="http://schemas.openxmlformats.org/officeDocument/2006/relationships/hyperlink" Target="http://www.scholaruniverse.com/" TargetMode="External" /><Relationship Id="rId17" Type="http://schemas.openxmlformats.org/officeDocument/2006/relationships/hyperlink" Target="http://dhcommons.org/" TargetMode="External" /><Relationship Id="rId18" Type="http://schemas.openxmlformats.org/officeDocument/2006/relationships/hyperlink" Target="https://twitter.com/DHCommons" TargetMode="External" /><Relationship Id="rId19" Type="http://schemas.openxmlformats.org/officeDocument/2006/relationships/hyperlink" Target="http://beta.briefideas.org/" TargetMode="External" /><Relationship Id="rId20" Type="http://schemas.openxmlformats.org/officeDocument/2006/relationships/hyperlink" Target="http://thinklab.com/" TargetMode="External" /><Relationship Id="rId21" Type="http://schemas.openxmlformats.org/officeDocument/2006/relationships/hyperlink" Target="https://twitter.com/thinklab" TargetMode="External" /><Relationship Id="rId22" Type="http://schemas.openxmlformats.org/officeDocument/2006/relationships/hyperlink" Target="http://www.kaggle.com/" TargetMode="External" /><Relationship Id="rId23" Type="http://schemas.openxmlformats.org/officeDocument/2006/relationships/hyperlink" Target="https://twitter.com/kaggle" TargetMode="External" /><Relationship Id="rId24" Type="http://schemas.openxmlformats.org/officeDocument/2006/relationships/hyperlink" Target="https://www.consano.org/" TargetMode="External" /><Relationship Id="rId25" Type="http://schemas.openxmlformats.org/officeDocument/2006/relationships/hyperlink" Target="https://twitter.com/Consano" TargetMode="External" /><Relationship Id="rId26" Type="http://schemas.openxmlformats.org/officeDocument/2006/relationships/hyperlink" Target="https://www.endeavorist.org/" TargetMode="External" /><Relationship Id="rId27" Type="http://schemas.openxmlformats.org/officeDocument/2006/relationships/hyperlink" Target="https://twitter.com/EndeavoristOrg" TargetMode="External" /><Relationship Id="rId28" Type="http://schemas.openxmlformats.org/officeDocument/2006/relationships/hyperlink" Target="https://experiment.com/" TargetMode="External" /><Relationship Id="rId29" Type="http://schemas.openxmlformats.org/officeDocument/2006/relationships/hyperlink" Target="http://myprojects.cancerresearchuk.org/" TargetMode="External" /><Relationship Id="rId30" Type="http://schemas.openxmlformats.org/officeDocument/2006/relationships/hyperlink" Target="https://twitter.com/MyProjects" TargetMode="External" /><Relationship Id="rId31" Type="http://schemas.openxmlformats.org/officeDocument/2006/relationships/hyperlink" Target="http://www.petridish.org/" TargetMode="External" /><Relationship Id="rId32" Type="http://schemas.openxmlformats.org/officeDocument/2006/relationships/hyperlink" Target="https://twitter.com/petridishorg" TargetMode="External" /><Relationship Id="rId33" Type="http://schemas.openxmlformats.org/officeDocument/2006/relationships/hyperlink" Target="http://sciflies.org/" TargetMode="External" /><Relationship Id="rId34" Type="http://schemas.openxmlformats.org/officeDocument/2006/relationships/hyperlink" Target="https://twitter.com/SciFlies" TargetMode="External" /><Relationship Id="rId35" Type="http://schemas.openxmlformats.org/officeDocument/2006/relationships/hyperlink" Target="http://scifundchallenge.org/" TargetMode="External" /><Relationship Id="rId36" Type="http://schemas.openxmlformats.org/officeDocument/2006/relationships/hyperlink" Target="https://twitter.com/SciFund" TargetMode="External" /><Relationship Id="rId37" Type="http://schemas.openxmlformats.org/officeDocument/2006/relationships/hyperlink" Target="https://thinkable.org/" TargetMode="External" /><Relationship Id="rId38" Type="http://schemas.openxmlformats.org/officeDocument/2006/relationships/hyperlink" Target="https://twitter.com/thinkable_org" TargetMode="External" /><Relationship Id="rId39" Type="http://schemas.openxmlformats.org/officeDocument/2006/relationships/hyperlink" Target="http://walacea.com/" TargetMode="External" /><Relationship Id="rId40" Type="http://schemas.openxmlformats.org/officeDocument/2006/relationships/hyperlink" Target="https://twitter.com/walacea_" TargetMode="External" /><Relationship Id="rId41" Type="http://schemas.openxmlformats.org/officeDocument/2006/relationships/hyperlink" Target="https://fconline.foundationcenter.org/" TargetMode="External" /><Relationship Id="rId42" Type="http://schemas.openxmlformats.org/officeDocument/2006/relationships/hyperlink" Target="https://twitter.com/fdncenter" TargetMode="External" /><Relationship Id="rId43" Type="http://schemas.openxmlformats.org/officeDocument/2006/relationships/hyperlink" Target="http://search.crossref.org/fundref" TargetMode="External" /><Relationship Id="rId44" Type="http://schemas.openxmlformats.org/officeDocument/2006/relationships/hyperlink" Target="https://www.grantforward.com/" TargetMode="External" /><Relationship Id="rId45" Type="http://schemas.openxmlformats.org/officeDocument/2006/relationships/hyperlink" Target="https://twitter.com/GrantForward" TargetMode="External" /><Relationship Id="rId46" Type="http://schemas.openxmlformats.org/officeDocument/2006/relationships/hyperlink" Target="http://www.grants.gov/" TargetMode="External" /><Relationship Id="rId47" Type="http://schemas.openxmlformats.org/officeDocument/2006/relationships/hyperlink" Target="https://twitter.com/Grantsdotgov" TargetMode="External" /><Relationship Id="rId48" Type="http://schemas.openxmlformats.org/officeDocument/2006/relationships/hyperlink" Target="http://newtonslist.crdfglobal.org/" TargetMode="External" /><Relationship Id="rId49" Type="http://schemas.openxmlformats.org/officeDocument/2006/relationships/hyperlink" Target="https://twitter.com/crdfglobal" TargetMode="External" /><Relationship Id="rId50" Type="http://schemas.openxmlformats.org/officeDocument/2006/relationships/hyperlink" Target="http://pivot.cos.com/" TargetMode="External" /><Relationship Id="rId51" Type="http://schemas.openxmlformats.org/officeDocument/2006/relationships/hyperlink" Target="http://info.researchprofessional.com/" TargetMode="External" /><Relationship Id="rId52" Type="http://schemas.openxmlformats.org/officeDocument/2006/relationships/hyperlink" Target="https://twitter.com/ResearchRes" TargetMode="External" /><Relationship Id="rId53" Type="http://schemas.openxmlformats.org/officeDocument/2006/relationships/hyperlink" Target="http://www.worldcat.org/" TargetMode="External" /><Relationship Id="rId54" Type="http://schemas.openxmlformats.org/officeDocument/2006/relationships/hyperlink" Target="https://twitter.com/worldcatorg" TargetMode="External" /><Relationship Id="rId55" Type="http://schemas.openxmlformats.org/officeDocument/2006/relationships/hyperlink" Target="http://www.standardanalytics.io/" TargetMode="External" /><Relationship Id="rId56" Type="http://schemas.openxmlformats.org/officeDocument/2006/relationships/hyperlink" Target="http://www.linknovate.com/" TargetMode="External" /><Relationship Id="rId57" Type="http://schemas.openxmlformats.org/officeDocument/2006/relationships/hyperlink" Target="https://twitter.com/linknovate" TargetMode="External" /><Relationship Id="rId58" Type="http://schemas.openxmlformats.org/officeDocument/2006/relationships/hyperlink" Target="http://www.crossref.org/SimpleTextQuery/" TargetMode="External" /><Relationship Id="rId59" Type="http://schemas.openxmlformats.org/officeDocument/2006/relationships/hyperlink" Target="https://nanohub.org/" TargetMode="External" /><Relationship Id="rId60" Type="http://schemas.openxmlformats.org/officeDocument/2006/relationships/hyperlink" Target="https://twitter.com/nanoHUBnews" TargetMode="External" /><Relationship Id="rId61" Type="http://schemas.openxmlformats.org/officeDocument/2006/relationships/hyperlink" Target="https://www.neuinfo.org/" TargetMode="External" /><Relationship Id="rId62" Type="http://schemas.openxmlformats.org/officeDocument/2006/relationships/hyperlink" Target="https://twitter.com/neuinfo" TargetMode="External" /><Relationship Id="rId63" Type="http://schemas.openxmlformats.org/officeDocument/2006/relationships/hyperlink" Target="https://www.ncbi.nlm.nih.gov/pubmed/" TargetMode="External" /><Relationship Id="rId64" Type="http://schemas.openxmlformats.org/officeDocument/2006/relationships/hyperlink" Target="https://twitter.com/ncbi_pubmed" TargetMode="External" /><Relationship Id="rId65" Type="http://schemas.openxmlformats.org/officeDocument/2006/relationships/hyperlink" Target="http://www.refindit.org/" TargetMode="External" /><Relationship Id="rId66" Type="http://schemas.openxmlformats.org/officeDocument/2006/relationships/hyperlink" Target="https://twitter.com/findrefsfast" TargetMode="External" /><Relationship Id="rId67" Type="http://schemas.openxmlformats.org/officeDocument/2006/relationships/hyperlink" Target="http://scicurve.com/" TargetMode="External" /><Relationship Id="rId68" Type="http://schemas.openxmlformats.org/officeDocument/2006/relationships/hyperlink" Target="https://twitter.com/scicurve" TargetMode="External" /><Relationship Id="rId69" Type="http://schemas.openxmlformats.org/officeDocument/2006/relationships/hyperlink" Target="http://citeseerx.ist.psu.edu/" TargetMode="External" /><Relationship Id="rId70" Type="http://schemas.openxmlformats.org/officeDocument/2006/relationships/hyperlink" Target="https://twitter.com/CiteSeerX" TargetMode="External" /><Relationship Id="rId71" Type="http://schemas.openxmlformats.org/officeDocument/2006/relationships/hyperlink" Target="http://www.gopubmed.com/web/gopubmed/" TargetMode="External" /><Relationship Id="rId72" Type="http://schemas.openxmlformats.org/officeDocument/2006/relationships/hyperlink" Target="http://www.nlm.nih.gov/pubs/factsheets/medline.html" TargetMode="External" /><Relationship Id="rId73" Type="http://schemas.openxmlformats.org/officeDocument/2006/relationships/hyperlink" Target="http://pubget.com/" TargetMode="External" /><Relationship Id="rId74" Type="http://schemas.openxmlformats.org/officeDocument/2006/relationships/hyperlink" Target="https://twitter.com/pubget" TargetMode="External" /><Relationship Id="rId75" Type="http://schemas.openxmlformats.org/officeDocument/2006/relationships/hyperlink" Target="http://www.quertle.info/" TargetMode="External" /><Relationship Id="rId76" Type="http://schemas.openxmlformats.org/officeDocument/2006/relationships/hyperlink" Target="https://twitter.com/Quertle" TargetMode="External" /><Relationship Id="rId77" Type="http://schemas.openxmlformats.org/officeDocument/2006/relationships/hyperlink" Target="http://repec.org/" TargetMode="External" /><Relationship Id="rId78" Type="http://schemas.openxmlformats.org/officeDocument/2006/relationships/hyperlink" Target="http://www.ocoph.org/" TargetMode="External" /><Relationship Id="rId79" Type="http://schemas.openxmlformats.org/officeDocument/2006/relationships/hyperlink" Target="https://twitter.com/OpenPheno" TargetMode="External" /><Relationship Id="rId80" Type="http://schemas.openxmlformats.org/officeDocument/2006/relationships/hyperlink" Target="http://philpapers.org/" TargetMode="External" /><Relationship Id="rId81" Type="http://schemas.openxmlformats.org/officeDocument/2006/relationships/hyperlink" Target="http://www.chemspider.com/" TargetMode="External" /><Relationship Id="rId82" Type="http://schemas.openxmlformats.org/officeDocument/2006/relationships/hyperlink" Target="https://twitter.com/ChemSpider" TargetMode="External" /><Relationship Id="rId83" Type="http://schemas.openxmlformats.org/officeDocument/2006/relationships/hyperlink" Target="http://www.crystallography.net/" TargetMode="External" /><Relationship Id="rId84" Type="http://schemas.openxmlformats.org/officeDocument/2006/relationships/hyperlink" Target="http://opendata.cern.ch/" TargetMode="External" /><Relationship Id="rId85" Type="http://schemas.openxmlformats.org/officeDocument/2006/relationships/hyperlink" Target="http://data.worldbank.org/" TargetMode="External" /><Relationship Id="rId86" Type="http://schemas.openxmlformats.org/officeDocument/2006/relationships/hyperlink" Target="https://twitter.com/worldbankdata" TargetMode="External" /><Relationship Id="rId87" Type="http://schemas.openxmlformats.org/officeDocument/2006/relationships/hyperlink" Target="http://linea.docgraph.org/" TargetMode="External" /><Relationship Id="rId88" Type="http://schemas.openxmlformats.org/officeDocument/2006/relationships/hyperlink" Target="https://twitter.com/DocGraph" TargetMode="External" /><Relationship Id="rId89" Type="http://schemas.openxmlformats.org/officeDocument/2006/relationships/hyperlink" Target="http://onerepo.net/" TargetMode="External" /><Relationship Id="rId90" Type="http://schemas.openxmlformats.org/officeDocument/2006/relationships/hyperlink" Target="http://eurekamag.com/" TargetMode="External" /><Relationship Id="rId91" Type="http://schemas.openxmlformats.org/officeDocument/2006/relationships/hyperlink" Target="https://twitter.com/EurekaMag" TargetMode="External" /><Relationship Id="rId92" Type="http://schemas.openxmlformats.org/officeDocument/2006/relationships/hyperlink" Target="http://scibite.com/" TargetMode="External" /><Relationship Id="rId93" Type="http://schemas.openxmlformats.org/officeDocument/2006/relationships/hyperlink" Target="https://twitter.com/Scibite" TargetMode="External" /><Relationship Id="rId94" Type="http://schemas.openxmlformats.org/officeDocument/2006/relationships/hyperlink" Target="http://www.ncbi.nlm.nih.gov/genbank/" TargetMode="External" /><Relationship Id="rId95" Type="http://schemas.openxmlformats.org/officeDocument/2006/relationships/hyperlink" Target="http://www.openphacts.org/" TargetMode="External" /><Relationship Id="rId96" Type="http://schemas.openxmlformats.org/officeDocument/2006/relationships/hyperlink" Target="https://twitter.com/Open_PHACTS" TargetMode="External" /><Relationship Id="rId97" Type="http://schemas.openxmlformats.org/officeDocument/2006/relationships/hyperlink" Target="https://en.expernova.com/" TargetMode="External" /><Relationship Id="rId98" Type="http://schemas.openxmlformats.org/officeDocument/2006/relationships/hyperlink" Target="https://twitter.com/Expernova" TargetMode="External" /><Relationship Id="rId99" Type="http://schemas.openxmlformats.org/officeDocument/2006/relationships/hyperlink" Target="https://paleobiodb.org/" TargetMode="External" /><Relationship Id="rId100" Type="http://schemas.openxmlformats.org/officeDocument/2006/relationships/hyperlink" Target="https://twitter.com/PaleoDB" TargetMode="External" /><Relationship Id="rId101" Type="http://schemas.openxmlformats.org/officeDocument/2006/relationships/hyperlink" Target="http://krauthammerlab.med.yale.edu/imagefinder" TargetMode="External" /><Relationship Id="rId102" Type="http://schemas.openxmlformats.org/officeDocument/2006/relationships/hyperlink" Target="http://www.nactem.ac.uk/medie/search.cgi" TargetMode="External" /><Relationship Id="rId103" Type="http://schemas.openxmlformats.org/officeDocument/2006/relationships/hyperlink" Target="https://journalmap.org/" TargetMode="External" /><Relationship Id="rId104" Type="http://schemas.openxmlformats.org/officeDocument/2006/relationships/hyperlink" Target="https://twitter.com/JournalMap" TargetMode="External" /><Relationship Id="rId105" Type="http://schemas.openxmlformats.org/officeDocument/2006/relationships/hyperlink" Target="http://libraccess.org/" TargetMode="External" /><Relationship Id="rId106" Type="http://schemas.openxmlformats.org/officeDocument/2006/relationships/hyperlink" Target="https://twitter.com/Libraccess" TargetMode="External" /><Relationship Id="rId107" Type="http://schemas.openxmlformats.org/officeDocument/2006/relationships/hyperlink" Target="http://www.oalib.com/" TargetMode="External" /><Relationship Id="rId108" Type="http://schemas.openxmlformats.org/officeDocument/2006/relationships/hyperlink" Target="https://twitter.com/OalibJ" TargetMode="External" /><Relationship Id="rId109" Type="http://schemas.openxmlformats.org/officeDocument/2006/relationships/hyperlink" Target="http://paperity.org/" TargetMode="External" /><Relationship Id="rId110" Type="http://schemas.openxmlformats.org/officeDocument/2006/relationships/hyperlink" Target="https://twitter.com/Paperity" TargetMode="External" /><Relationship Id="rId111" Type="http://schemas.openxmlformats.org/officeDocument/2006/relationships/hyperlink" Target="http://researchpad.co/" TargetMode="External" /><Relationship Id="rId112" Type="http://schemas.openxmlformats.org/officeDocument/2006/relationships/hyperlink" Target="https://twitter.com/researchpad" TargetMode="External" /><Relationship Id="rId113" Type="http://schemas.openxmlformats.org/officeDocument/2006/relationships/hyperlink" Target="https://www.scienceopen.com/home?5" TargetMode="External" /><Relationship Id="rId114" Type="http://schemas.openxmlformats.org/officeDocument/2006/relationships/hyperlink" Target="https://twitter.com/Science_Open" TargetMode="External" /><Relationship Id="rId115" Type="http://schemas.openxmlformats.org/officeDocument/2006/relationships/hyperlink" Target="http://www.scilit.net/" TargetMode="External" /><Relationship Id="rId116" Type="http://schemas.openxmlformats.org/officeDocument/2006/relationships/hyperlink" Target="http://dbpedia.org/" TargetMode="External" /><Relationship Id="rId117" Type="http://schemas.openxmlformats.org/officeDocument/2006/relationships/hyperlink" Target="http://citec.repec.org/" TargetMode="External" /><Relationship Id="rId118" Type="http://schemas.openxmlformats.org/officeDocument/2006/relationships/hyperlink" Target="https://twitter.com/repecCitEc" TargetMode="External" /><Relationship Id="rId119" Type="http://schemas.openxmlformats.org/officeDocument/2006/relationships/hyperlink" Target="http://opencitations.net/" TargetMode="External" /><Relationship Id="rId120" Type="http://schemas.openxmlformats.org/officeDocument/2006/relationships/hyperlink" Target="https://twitter.com/dshotton" TargetMode="External" /><Relationship Id="rId121" Type="http://schemas.openxmlformats.org/officeDocument/2006/relationships/hyperlink" Target="http://www.exlibrisgroup.com/category/MetaLibOverview" TargetMode="External" /><Relationship Id="rId122" Type="http://schemas.openxmlformats.org/officeDocument/2006/relationships/hyperlink" Target="http://www.europeana.eu/" TargetMode="External" /><Relationship Id="rId123" Type="http://schemas.openxmlformats.org/officeDocument/2006/relationships/hyperlink" Target="https://twitter.com/Europeanaeu" TargetMode="External" /><Relationship Id="rId124" Type="http://schemas.openxmlformats.org/officeDocument/2006/relationships/hyperlink" Target="http://www.hathitrust.org/" TargetMode="External" /><Relationship Id="rId125" Type="http://schemas.openxmlformats.org/officeDocument/2006/relationships/hyperlink" Target="https://twitter.com/hathitrust" TargetMode="External" /><Relationship Id="rId126" Type="http://schemas.openxmlformats.org/officeDocument/2006/relationships/hyperlink" Target="http://www.jstor.org/" TargetMode="External" /><Relationship Id="rId127" Type="http://schemas.openxmlformats.org/officeDocument/2006/relationships/hyperlink" Target="https://twitter.com/JSTOR" TargetMode="External" /><Relationship Id="rId128" Type="http://schemas.openxmlformats.org/officeDocument/2006/relationships/hyperlink" Target="http://www.opengrey.eu/" TargetMode="External" /><Relationship Id="rId129" Type="http://schemas.openxmlformats.org/officeDocument/2006/relationships/hyperlink" Target="https://twitter.com/GreyLitNet" TargetMode="External" /><Relationship Id="rId130" Type="http://schemas.openxmlformats.org/officeDocument/2006/relationships/hyperlink" Target="http://www.researchomatic.com/" TargetMode="External" /><Relationship Id="rId131" Type="http://schemas.openxmlformats.org/officeDocument/2006/relationships/hyperlink" Target="https://twitter.com/Researchomatic" TargetMode="External" /><Relationship Id="rId132" Type="http://schemas.openxmlformats.org/officeDocument/2006/relationships/hyperlink" Target="http://scholar.google.com/" TargetMode="External" /><Relationship Id="rId133" Type="http://schemas.openxmlformats.org/officeDocument/2006/relationships/hyperlink" Target="http://academic.research.microsoft.com/" TargetMode="External" /><Relationship Id="rId134" Type="http://schemas.openxmlformats.org/officeDocument/2006/relationships/hyperlink" Target="https://twitter.com/MSFTAcademic" TargetMode="External" /><Relationship Id="rId135" Type="http://schemas.openxmlformats.org/officeDocument/2006/relationships/hyperlink" Target="http://thomsonreuters.com/thomson-reuters-web-of-science/" TargetMode="External" /><Relationship Id="rId136" Type="http://schemas.openxmlformats.org/officeDocument/2006/relationships/hyperlink" Target="https://twitter.com/webofscience" TargetMode="External" /><Relationship Id="rId137" Type="http://schemas.openxmlformats.org/officeDocument/2006/relationships/hyperlink" Target="http://www.scopus.com/" TargetMode="External" /><Relationship Id="rId138" Type="http://schemas.openxmlformats.org/officeDocument/2006/relationships/hyperlink" Target="https://twitter.com/Scopus" TargetMode="External" /><Relationship Id="rId139" Type="http://schemas.openxmlformats.org/officeDocument/2006/relationships/hyperlink" Target="https://www.semanticscholar.org/" TargetMode="External" /><Relationship Id="rId140" Type="http://schemas.openxmlformats.org/officeDocument/2006/relationships/hyperlink" Target="http://www.bookgenie451.com/" TargetMode="External" /><Relationship Id="rId141" Type="http://schemas.openxmlformats.org/officeDocument/2006/relationships/hyperlink" Target="https://twitter.com/BookGenie451" TargetMode="External" /><Relationship Id="rId142" Type="http://schemas.openxmlformats.org/officeDocument/2006/relationships/hyperlink" Target="http://rd-switchboard.net/" TargetMode="External" /><Relationship Id="rId143" Type="http://schemas.openxmlformats.org/officeDocument/2006/relationships/hyperlink" Target="https://osf.io/share" TargetMode="External" /><Relationship Id="rId144" Type="http://schemas.openxmlformats.org/officeDocument/2006/relationships/hyperlink" Target="http://www.delpher.nl/" TargetMode="External" /><Relationship Id="rId145" Type="http://schemas.openxmlformats.org/officeDocument/2006/relationships/hyperlink" Target="https://twitter.com/DelpherNL" TargetMode="External" /><Relationship Id="rId146" Type="http://schemas.openxmlformats.org/officeDocument/2006/relationships/hyperlink" Target="http://groups.ischool.berkeley.edu/ploscloudexplorer/" TargetMode="External" /><Relationship Id="rId147" Type="http://schemas.openxmlformats.org/officeDocument/2006/relationships/hyperlink" Target="http://www.openedition.org/?lang=en" TargetMode="External" /><Relationship Id="rId148" Type="http://schemas.openxmlformats.org/officeDocument/2006/relationships/hyperlink" Target="https://twitter.com/openeditionsays" TargetMode="External" /><Relationship Id="rId149" Type="http://schemas.openxmlformats.org/officeDocument/2006/relationships/hyperlink" Target="http://www.base-search.net/" TargetMode="External" /><Relationship Id="rId150" Type="http://schemas.openxmlformats.org/officeDocument/2006/relationships/hyperlink" Target="https://twitter.com/BASEsearch" TargetMode="External" /><Relationship Id="rId151" Type="http://schemas.openxmlformats.org/officeDocument/2006/relationships/hyperlink" Target="http://core.ac.uk/" TargetMode="External" /><Relationship Id="rId152" Type="http://schemas.openxmlformats.org/officeDocument/2006/relationships/hyperlink" Target="http://network.bepress.com/" TargetMode="External" /><Relationship Id="rId153" Type="http://schemas.openxmlformats.org/officeDocument/2006/relationships/hyperlink" Target="http://www.oclc.org/oaister.en.html?urlm=168646" TargetMode="External" /><Relationship Id="rId154" Type="http://schemas.openxmlformats.org/officeDocument/2006/relationships/hyperlink" Target="https://www.openaire.eu/" TargetMode="External" /><Relationship Id="rId155" Type="http://schemas.openxmlformats.org/officeDocument/2006/relationships/hyperlink" Target="https://twitter.com/OpenAIRE_eu" TargetMode="External" /><Relationship Id="rId156" Type="http://schemas.openxmlformats.org/officeDocument/2006/relationships/hyperlink" Target="http://www.rockyourpaper.org/" TargetMode="External" /><Relationship Id="rId157" Type="http://schemas.openxmlformats.org/officeDocument/2006/relationships/hyperlink" Target="https://twitter.com/rockurpaper" TargetMode="External" /><Relationship Id="rId158" Type="http://schemas.openxmlformats.org/officeDocument/2006/relationships/hyperlink" Target="http://stackexchange.com/sites" TargetMode="External" /><Relationship Id="rId159" Type="http://schemas.openxmlformats.org/officeDocument/2006/relationships/hyperlink" Target="https://twitter.com/StackExchange" TargetMode="External" /><Relationship Id="rId160" Type="http://schemas.openxmlformats.org/officeDocument/2006/relationships/hyperlink" Target="https://wonderlib.com/" TargetMode="External" /><Relationship Id="rId161" Type="http://schemas.openxmlformats.org/officeDocument/2006/relationships/hyperlink" Target="https://twitter.com/wonderlib" TargetMode="External" /><Relationship Id="rId162" Type="http://schemas.openxmlformats.org/officeDocument/2006/relationships/hyperlink" Target="https://www.biostars.org/" TargetMode="External" /><Relationship Id="rId163" Type="http://schemas.openxmlformats.org/officeDocument/2006/relationships/hyperlink" Target="https://twitter.com/biostarquestion" TargetMode="External" /><Relationship Id="rId164" Type="http://schemas.openxmlformats.org/officeDocument/2006/relationships/hyperlink" Target="http://www.wolframalpha.com/" TargetMode="External" /><Relationship Id="rId165" Type="http://schemas.openxmlformats.org/officeDocument/2006/relationships/hyperlink" Target="https://twitter.com/Wolfram_Alpha" TargetMode="External" /><Relationship Id="rId166" Type="http://schemas.openxmlformats.org/officeDocument/2006/relationships/hyperlink" Target="http://contentmine.org/" TargetMode="External" /><Relationship Id="rId167" Type="http://schemas.openxmlformats.org/officeDocument/2006/relationships/hyperlink" Target="https://twitter.com/TheContentMine" TargetMode="External" /><Relationship Id="rId168" Type="http://schemas.openxmlformats.org/officeDocument/2006/relationships/hyperlink" Target="http://scholar.aci.info/" TargetMode="External" /><Relationship Id="rId169" Type="http://schemas.openxmlformats.org/officeDocument/2006/relationships/hyperlink" Target="https://twitter.com/aciblogindex" TargetMode="External" /><Relationship Id="rId170" Type="http://schemas.openxmlformats.org/officeDocument/2006/relationships/hyperlink" Target="http://mloss.org/" TargetMode="External" /><Relationship Id="rId171" Type="http://schemas.openxmlformats.org/officeDocument/2006/relationships/hyperlink" Target="http://search.crossref.org/" TargetMode="External" /><Relationship Id="rId172" Type="http://schemas.openxmlformats.org/officeDocument/2006/relationships/hyperlink" Target="http://sciencetoolbox.org/" TargetMode="External" /><Relationship Id="rId173" Type="http://schemas.openxmlformats.org/officeDocument/2006/relationships/hyperlink" Target="https://twitter.com/ScienceToolbox" TargetMode="External" /><Relationship Id="rId174" Type="http://schemas.openxmlformats.org/officeDocument/2006/relationships/hyperlink" Target="https://www.biosharing.org/" TargetMode="External" /><Relationship Id="rId175" Type="http://schemas.openxmlformats.org/officeDocument/2006/relationships/hyperlink" Target="https://twitter.com/biosharing" TargetMode="External" /><Relationship Id="rId176" Type="http://schemas.openxmlformats.org/officeDocument/2006/relationships/hyperlink" Target="http://sciencestage.com/" TargetMode="External" /><Relationship Id="rId177" Type="http://schemas.openxmlformats.org/officeDocument/2006/relationships/hyperlink" Target="https://twitter.com/sciencestage" TargetMode="External" /><Relationship Id="rId178" Type="http://schemas.openxmlformats.org/officeDocument/2006/relationships/hyperlink" Target="http://www.zanran.com/" TargetMode="External" /><Relationship Id="rId179" Type="http://schemas.openxmlformats.org/officeDocument/2006/relationships/hyperlink" Target="https://twitter.com/ZanranSearch" TargetMode="External" /><Relationship Id="rId180" Type="http://schemas.openxmlformats.org/officeDocument/2006/relationships/hyperlink" Target="http://timetravel.mementoweb.org/" TargetMode="External" /><Relationship Id="rId181" Type="http://schemas.openxmlformats.org/officeDocument/2006/relationships/hyperlink" Target="http://www.proquest.com/products-services/AquaBrowser.html" TargetMode="External" /><Relationship Id="rId182" Type="http://schemas.openxmlformats.org/officeDocument/2006/relationships/hyperlink" Target="https://twitter.com/aquabrowser" TargetMode="External" /><Relationship Id="rId183" Type="http://schemas.openxmlformats.org/officeDocument/2006/relationships/hyperlink" Target="http://arrowsmith.psych.uic.edu/cgi-bin/arrowsmith_uic/start.cgi" TargetMode="External" /><Relationship Id="rId184" Type="http://schemas.openxmlformats.org/officeDocument/2006/relationships/hyperlink" Target="http://labs.europepmc.org/evf" TargetMode="External" /><Relationship Id="rId185" Type="http://schemas.openxmlformats.org/officeDocument/2006/relationships/hyperlink" Target="https://twitter.com/ElsevierAotF" TargetMode="External" /><Relationship Id="rId186" Type="http://schemas.openxmlformats.org/officeDocument/2006/relationships/hyperlink" Target="http://paperscape.org/" TargetMode="External" /><Relationship Id="rId187" Type="http://schemas.openxmlformats.org/officeDocument/2006/relationships/hyperlink" Target="http://www.wikidata.org/" TargetMode="External" /><Relationship Id="rId188" Type="http://schemas.openxmlformats.org/officeDocument/2006/relationships/hyperlink" Target="https://twitter.com/wikidata" TargetMode="External" /><Relationship Id="rId189" Type="http://schemas.openxmlformats.org/officeDocument/2006/relationships/hyperlink" Target="http://www.ebscohost.com/discovery" TargetMode="External" /><Relationship Id="rId190" Type="http://schemas.openxmlformats.org/officeDocument/2006/relationships/hyperlink" Target="http://www.exlibrisgroup.com/category/PrimoOverview" TargetMode="External" /><Relationship Id="rId191" Type="http://schemas.openxmlformats.org/officeDocument/2006/relationships/hyperlink" Target="http://www.proquest.com/products-services/The-Summon-Service.html" TargetMode="External" /><Relationship Id="rId192" Type="http://schemas.openxmlformats.org/officeDocument/2006/relationships/hyperlink" Target="https://www.worldcat.org/" TargetMode="External" /><Relationship Id="rId193" Type="http://schemas.openxmlformats.org/officeDocument/2006/relationships/hyperlink" Target="http://www.oclc.org/worldcat-local.en.html" TargetMode="External" /><Relationship Id="rId194" Type="http://schemas.openxmlformats.org/officeDocument/2006/relationships/hyperlink" Target="http://oag.cottagelabs.com/" TargetMode="External" /><Relationship Id="rId195" Type="http://schemas.openxmlformats.org/officeDocument/2006/relationships/hyperlink" Target="https://www.openaccessbutton.org/" TargetMode="External" /><Relationship Id="rId196" Type="http://schemas.openxmlformats.org/officeDocument/2006/relationships/hyperlink" Target="https://twitter.com/OA_Button" TargetMode="External" /><Relationship Id="rId197" Type="http://schemas.openxmlformats.org/officeDocument/2006/relationships/hyperlink" Target="http://scoap3.org/" TargetMode="External" /><Relationship Id="rId198" Type="http://schemas.openxmlformats.org/officeDocument/2006/relationships/hyperlink" Target="https://unglue.it/" TargetMode="External" /><Relationship Id="rId199" Type="http://schemas.openxmlformats.org/officeDocument/2006/relationships/hyperlink" Target="https://twitter.com/unglueit" TargetMode="External" /><Relationship Id="rId200" Type="http://schemas.openxmlformats.org/officeDocument/2006/relationships/hyperlink" Target="https://www.deepdyve.com/" TargetMode="External" /><Relationship Id="rId201" Type="http://schemas.openxmlformats.org/officeDocument/2006/relationships/hyperlink" Target="https://twitter.com/deepdyve" TargetMode="External" /><Relationship Id="rId202" Type="http://schemas.openxmlformats.org/officeDocument/2006/relationships/hyperlink" Target="http://extranet.who.int/hinari/en/journals.php" TargetMode="External" /><Relationship Id="rId203" Type="http://schemas.openxmlformats.org/officeDocument/2006/relationships/hyperlink" Target="https://twitter.com/R4LPartnership" TargetMode="External" /><Relationship Id="rId204" Type="http://schemas.openxmlformats.org/officeDocument/2006/relationships/hyperlink" Target="http://www.research4life.org/" TargetMode="External" /><Relationship Id="rId205" Type="http://schemas.openxmlformats.org/officeDocument/2006/relationships/hyperlink" Target="https://twitter.com/R4LPartnership" TargetMode="External" /><Relationship Id="rId206" Type="http://schemas.openxmlformats.org/officeDocument/2006/relationships/hyperlink" Target="http://sparrho.com/" TargetMode="External" /><Relationship Id="rId207" Type="http://schemas.openxmlformats.org/officeDocument/2006/relationships/hyperlink" Target="https://twitter.com/sparrho" TargetMode="External" /><Relationship Id="rId208" Type="http://schemas.openxmlformats.org/officeDocument/2006/relationships/hyperlink" Target="https://twitter.com/fly_papers" TargetMode="External" /><Relationship Id="rId209" Type="http://schemas.openxmlformats.org/officeDocument/2006/relationships/hyperlink" Target="https://twitter.com/fly_papers" TargetMode="External" /><Relationship Id="rId210" Type="http://schemas.openxmlformats.org/officeDocument/2006/relationships/hyperlink" Target="http://nowomics.com/" TargetMode="External" /><Relationship Id="rId211" Type="http://schemas.openxmlformats.org/officeDocument/2006/relationships/hyperlink" Target="https://twitter.com/nowomics" TargetMode="External" /><Relationship Id="rId212" Type="http://schemas.openxmlformats.org/officeDocument/2006/relationships/hyperlink" Target="http://myscizzle.com/" TargetMode="External" /><Relationship Id="rId213" Type="http://schemas.openxmlformats.org/officeDocument/2006/relationships/hyperlink" Target="https://twitter.com/myScizzle" TargetMode="External" /><Relationship Id="rId214" Type="http://schemas.openxmlformats.org/officeDocument/2006/relationships/hyperlink" Target="https://www.pubchase.com/" TargetMode="External" /><Relationship Id="rId215" Type="http://schemas.openxmlformats.org/officeDocument/2006/relationships/hyperlink" Target="https://twitter.com/PubChase" TargetMode="External" /><Relationship Id="rId216" Type="http://schemas.openxmlformats.org/officeDocument/2006/relationships/hyperlink" Target="https://sciencescape.org/" TargetMode="External" /><Relationship Id="rId217" Type="http://schemas.openxmlformats.org/officeDocument/2006/relationships/hyperlink" Target="https://twitter.com/sciencescape" TargetMode="External" /><Relationship Id="rId218" Type="http://schemas.openxmlformats.org/officeDocument/2006/relationships/hyperlink" Target="http://thirdiron.com/browzine/" TargetMode="External" /><Relationship Id="rId219" Type="http://schemas.openxmlformats.org/officeDocument/2006/relationships/hyperlink" Target="https://twitter.com/browzine" TargetMode="External" /><Relationship Id="rId220" Type="http://schemas.openxmlformats.org/officeDocument/2006/relationships/hyperlink" Target="http://www.journaltocs.hw.ac.uk/" TargetMode="External" /><Relationship Id="rId221" Type="http://schemas.openxmlformats.org/officeDocument/2006/relationships/hyperlink" Target="https://twitter.com/journaltocs" TargetMode="External" /><Relationship Id="rId222" Type="http://schemas.openxmlformats.org/officeDocument/2006/relationships/hyperlink" Target="http://atinyarm.appspot.com/" TargetMode="External" /><Relationship Id="rId223" Type="http://schemas.openxmlformats.org/officeDocument/2006/relationships/hyperlink" Target="http://f1000.com/prime" TargetMode="External" /><Relationship Id="rId224" Type="http://schemas.openxmlformats.org/officeDocument/2006/relationships/hyperlink" Target="http://f1000.com/prime" TargetMode="External" /><Relationship Id="rId225" Type="http://schemas.openxmlformats.org/officeDocument/2006/relationships/hyperlink" Target="http://cermine.ceon.pl/index.html" TargetMode="External" /><Relationship Id="rId226" Type="http://schemas.openxmlformats.org/officeDocument/2006/relationships/hyperlink" Target="http://www.elsevier.com/online-tools/quosa" TargetMode="External" /><Relationship Id="rId227" Type="http://schemas.openxmlformats.org/officeDocument/2006/relationships/hyperlink" Target="https://twitter.com/QUOSA1" TargetMode="External" /><Relationship Id="rId228" Type="http://schemas.openxmlformats.org/officeDocument/2006/relationships/hyperlink" Target="https://hp.acschemworx.acs.org/" TargetMode="External" /><Relationship Id="rId229" Type="http://schemas.openxmlformats.org/officeDocument/2006/relationships/hyperlink" Target="https://twitter.com/ACSChemWorx" TargetMode="External" /><Relationship Id="rId230" Type="http://schemas.openxmlformats.org/officeDocument/2006/relationships/hyperlink" Target="http://info.bibliogo.com/" TargetMode="External" /><Relationship Id="rId231" Type="http://schemas.openxmlformats.org/officeDocument/2006/relationships/hyperlink" Target="https://twitter.com/bibliogodev" TargetMode="External" /><Relationship Id="rId232" Type="http://schemas.openxmlformats.org/officeDocument/2006/relationships/hyperlink" Target="http://scholar.google.com/scholar?scilib=1" TargetMode="External" /><Relationship Id="rId233" Type="http://schemas.openxmlformats.org/officeDocument/2006/relationships/hyperlink" Target="https://paperpile.com/" TargetMode="External" /><Relationship Id="rId234" Type="http://schemas.openxmlformats.org/officeDocument/2006/relationships/hyperlink" Target="https://twitter.com/pprpile" TargetMode="External" /><Relationship Id="rId235" Type="http://schemas.openxmlformats.org/officeDocument/2006/relationships/hyperlink" Target="http://refbank.refindit.org/RefBank/search" TargetMode="External" /><Relationship Id="rId236" Type="http://schemas.openxmlformats.org/officeDocument/2006/relationships/hyperlink" Target="https://www.refme.com/" TargetMode="External" /><Relationship Id="rId237" Type="http://schemas.openxmlformats.org/officeDocument/2006/relationships/hyperlink" Target="https://twitter.com/GetRefME" TargetMode="External" /><Relationship Id="rId238" Type="http://schemas.openxmlformats.org/officeDocument/2006/relationships/hyperlink" Target="https://www.stackly.org/" TargetMode="External" /><Relationship Id="rId239" Type="http://schemas.openxmlformats.org/officeDocument/2006/relationships/hyperlink" Target="https://twitter.com/stacklysupport" TargetMode="External" /><Relationship Id="rId240" Type="http://schemas.openxmlformats.org/officeDocument/2006/relationships/hyperlink" Target="http://www.bibsonomy.org/" TargetMode="External" /><Relationship Id="rId241" Type="http://schemas.openxmlformats.org/officeDocument/2006/relationships/hyperlink" Target="https://twitter.com/BibSonomyCrew" TargetMode="External" /><Relationship Id="rId242" Type="http://schemas.openxmlformats.org/officeDocument/2006/relationships/hyperlink" Target="http://www.citeulike.org/" TargetMode="External" /><Relationship Id="rId243" Type="http://schemas.openxmlformats.org/officeDocument/2006/relationships/hyperlink" Target="https://twitter.com/citeulike" TargetMode="External" /><Relationship Id="rId244" Type="http://schemas.openxmlformats.org/officeDocument/2006/relationships/hyperlink" Target="https://www.citavi.com/" TargetMode="External" /><Relationship Id="rId245" Type="http://schemas.openxmlformats.org/officeDocument/2006/relationships/hyperlink" Target="https://twitter.com/citavi" TargetMode="External" /><Relationship Id="rId246" Type="http://schemas.openxmlformats.org/officeDocument/2006/relationships/hyperlink" Target="https://www.citethisforme.com/" TargetMode="External" /><Relationship Id="rId247" Type="http://schemas.openxmlformats.org/officeDocument/2006/relationships/hyperlink" Target="https://twitter.com/CiteThisForMe" TargetMode="External" /><Relationship Id="rId248" Type="http://schemas.openxmlformats.org/officeDocument/2006/relationships/hyperlink" Target="https://www.colwiz.com/" TargetMode="External" /><Relationship Id="rId249" Type="http://schemas.openxmlformats.org/officeDocument/2006/relationships/hyperlink" Target="https://twitter.com/colwiz" TargetMode="External" /><Relationship Id="rId250" Type="http://schemas.openxmlformats.org/officeDocument/2006/relationships/hyperlink" Target="http://www.docear.org/" TargetMode="External" /><Relationship Id="rId251" Type="http://schemas.openxmlformats.org/officeDocument/2006/relationships/hyperlink" Target="https://twitter.com/Docear_org" TargetMode="External" /><Relationship Id="rId252" Type="http://schemas.openxmlformats.org/officeDocument/2006/relationships/hyperlink" Target="http://endnote.com/" TargetMode="External" /><Relationship Id="rId253" Type="http://schemas.openxmlformats.org/officeDocument/2006/relationships/hyperlink" Target="https://twitter.com/EndNoteNews" TargetMode="External" /><Relationship Id="rId254" Type="http://schemas.openxmlformats.org/officeDocument/2006/relationships/hyperlink" Target="http://f1000.com/beta/" TargetMode="External" /><Relationship Id="rId255" Type="http://schemas.openxmlformats.org/officeDocument/2006/relationships/hyperlink" Target="https://twitter.com/F1000" TargetMode="External" /><Relationship Id="rId256" Type="http://schemas.openxmlformats.org/officeDocument/2006/relationships/hyperlink" Target="http://www.mendeley.com/" TargetMode="External" /><Relationship Id="rId257" Type="http://schemas.openxmlformats.org/officeDocument/2006/relationships/hyperlink" Target="https://twitter.com/MendeleySupport" TargetMode="External" /><Relationship Id="rId258" Type="http://schemas.openxmlformats.org/officeDocument/2006/relationships/hyperlink" Target="http://www.paper-box.co/" TargetMode="External" /><Relationship Id="rId259" Type="http://schemas.openxmlformats.org/officeDocument/2006/relationships/hyperlink" Target="https://twitter.com/peaya" TargetMode="External" /><Relationship Id="rId260" Type="http://schemas.openxmlformats.org/officeDocument/2006/relationships/hyperlink" Target="http://www.papersapp.com/" TargetMode="External" /><Relationship Id="rId261" Type="http://schemas.openxmlformats.org/officeDocument/2006/relationships/hyperlink" Target="https://twitter.com/papersapp" TargetMode="External" /><Relationship Id="rId262" Type="http://schemas.openxmlformats.org/officeDocument/2006/relationships/hyperlink" Target="https://flow.proquest.com/" TargetMode="External" /><Relationship Id="rId263" Type="http://schemas.openxmlformats.org/officeDocument/2006/relationships/hyperlink" Target="http://www.refman.com/" TargetMode="External" /><Relationship Id="rId264" Type="http://schemas.openxmlformats.org/officeDocument/2006/relationships/hyperlink" Target="http://www.refworks.com/" TargetMode="External" /><Relationship Id="rId265" Type="http://schemas.openxmlformats.org/officeDocument/2006/relationships/hyperlink" Target="https://twitter.com/RefWorks" TargetMode="External" /><Relationship Id="rId266" Type="http://schemas.openxmlformats.org/officeDocument/2006/relationships/hyperlink" Target="https://www.zotero.org/" TargetMode="External" /><Relationship Id="rId267" Type="http://schemas.openxmlformats.org/officeDocument/2006/relationships/hyperlink" Target="https://twitter.com/zotero" TargetMode="External" /><Relationship Id="rId268" Type="http://schemas.openxmlformats.org/officeDocument/2006/relationships/hyperlink" Target="http://www.qiqqa.com/" TargetMode="External" /><Relationship Id="rId269" Type="http://schemas.openxmlformats.org/officeDocument/2006/relationships/hyperlink" Target="http://wizfolio.com/" TargetMode="External" /><Relationship Id="rId270" Type="http://schemas.openxmlformats.org/officeDocument/2006/relationships/hyperlink" Target="https://twitter.com/wizfoliosupport" TargetMode="External" /><Relationship Id="rId271" Type="http://schemas.openxmlformats.org/officeDocument/2006/relationships/hyperlink" Target="http://jcb-dataviewer.rupress.org/" TargetMode="External" /><Relationship Id="rId272" Type="http://schemas.openxmlformats.org/officeDocument/2006/relationships/hyperlink" Target="https://www.readcube.com/" TargetMode="External" /><Relationship Id="rId273" Type="http://schemas.openxmlformats.org/officeDocument/2006/relationships/hyperlink" Target="https://twitter.com/readcube" TargetMode="External" /><Relationship Id="rId274" Type="http://schemas.openxmlformats.org/officeDocument/2006/relationships/hyperlink" Target="http://utopiadocs.com/" TargetMode="External" /><Relationship Id="rId275" Type="http://schemas.openxmlformats.org/officeDocument/2006/relationships/hyperlink" Target="https://twitter.com/utopiadocs" TargetMode="External" /><Relationship Id="rId276" Type="http://schemas.openxmlformats.org/officeDocument/2006/relationships/hyperlink" Target="http://www.crossref.org/crossmark/" TargetMode="External" /><Relationship Id="rId277" Type="http://schemas.openxmlformats.org/officeDocument/2006/relationships/hyperlink" Target="https://twitter.com/CrossRefNews" TargetMode="External" /><Relationship Id="rId278" Type="http://schemas.openxmlformats.org/officeDocument/2006/relationships/hyperlink" Target="http://ferret.ai/" TargetMode="External" /><Relationship Id="rId279" Type="http://schemas.openxmlformats.org/officeDocument/2006/relationships/hyperlink" Target="https://twitter.com/getferret" TargetMode="External" /><Relationship Id="rId280" Type="http://schemas.openxmlformats.org/officeDocument/2006/relationships/hyperlink" Target="https://code.google.com/p/surf-incontext/" TargetMode="External" /><Relationship Id="rId281" Type="http://schemas.openxmlformats.org/officeDocument/2006/relationships/hyperlink" Target="http://www.ncbi.nlm.nih.gov/pmc/about/pubreader/" TargetMode="External" /><Relationship Id="rId282" Type="http://schemas.openxmlformats.org/officeDocument/2006/relationships/hyperlink" Target="http://olabout.wiley.com/WileyCDA/Section/id-819787.html" TargetMode="External" /><Relationship Id="rId283" Type="http://schemas.openxmlformats.org/officeDocument/2006/relationships/hyperlink" Target="http://onlinelibrary.wiley.com/subject/code/000128/homepage/new.htm" TargetMode="External" /><Relationship Id="rId284" Type="http://schemas.openxmlformats.org/officeDocument/2006/relationships/hyperlink" Target="http://jonreeve.com/projects/annotags/" TargetMode="External" /><Relationship Id="rId285" Type="http://schemas.openxmlformats.org/officeDocument/2006/relationships/hyperlink" Target="https://twitter.com/j0_0n" TargetMode="External" /><Relationship Id="rId286" Type="http://schemas.openxmlformats.org/officeDocument/2006/relationships/hyperlink" Target="http://hypothes.is/" TargetMode="External" /><Relationship Id="rId287" Type="http://schemas.openxmlformats.org/officeDocument/2006/relationships/hyperlink" Target="https://twitter.com/hypothes_is" TargetMode="External" /><Relationship Id="rId288" Type="http://schemas.openxmlformats.org/officeDocument/2006/relationships/hyperlink" Target="https://www.annotate.co/about.html" TargetMode="External" /><Relationship Id="rId289" Type="http://schemas.openxmlformats.org/officeDocument/2006/relationships/hyperlink" Target="https://twitter.com/Annotateco" TargetMode="External" /><Relationship Id="rId290" Type="http://schemas.openxmlformats.org/officeDocument/2006/relationships/hyperlink" Target="http://www.annotatedbooksonline.com/" TargetMode="External" /><Relationship Id="rId291" Type="http://schemas.openxmlformats.org/officeDocument/2006/relationships/hyperlink" Target="https://twitter.com/AboBooks" TargetMode="External" /><Relationship Id="rId292" Type="http://schemas.openxmlformats.org/officeDocument/2006/relationships/hyperlink" Target="http://www.annotationstudio.org/" TargetMode="External" /><Relationship Id="rId293" Type="http://schemas.openxmlformats.org/officeDocument/2006/relationships/hyperlink" Target="https://twitter.com/MIThyperstudio" TargetMode="External" /><Relationship Id="rId294" Type="http://schemas.openxmlformats.org/officeDocument/2006/relationships/hyperlink" Target="http://screening.metaxis.com/EMBASE/login.php" TargetMode="External" /><Relationship Id="rId295" Type="http://schemas.openxmlformats.org/officeDocument/2006/relationships/hyperlink" Target="https://www.historypin.org/" TargetMode="External" /><Relationship Id="rId296" Type="http://schemas.openxmlformats.org/officeDocument/2006/relationships/hyperlink" Target="https://twitter.com/Historypin" TargetMode="External" /><Relationship Id="rId297" Type="http://schemas.openxmlformats.org/officeDocument/2006/relationships/hyperlink" Target="https://mark2cure.org/" TargetMode="External" /><Relationship Id="rId298" Type="http://schemas.openxmlformats.org/officeDocument/2006/relationships/hyperlink" Target="https://twitter.com/Mark2Cure" TargetMode="External" /><Relationship Id="rId299" Type="http://schemas.openxmlformats.org/officeDocument/2006/relationships/hyperlink" Target="http://peerlibrary.org/" TargetMode="External" /><Relationship Id="rId300" Type="http://schemas.openxmlformats.org/officeDocument/2006/relationships/hyperlink" Target="https://twitter.com/PeerLibrary" TargetMode="External" /><Relationship Id="rId301" Type="http://schemas.openxmlformats.org/officeDocument/2006/relationships/hyperlink" Target="http://www.resquotes.com/" TargetMode="External" /><Relationship Id="rId302" Type="http://schemas.openxmlformats.org/officeDocument/2006/relationships/hyperlink" Target="http://www.teibyexample.org/xquery/TBEvalidator.xq" TargetMode="External" /><Relationship Id="rId303" Type="http://schemas.openxmlformats.org/officeDocument/2006/relationships/hyperlink" Target="https://twitter.com/TEIconsortium" TargetMode="External" /><Relationship Id="rId304" Type="http://schemas.openxmlformats.org/officeDocument/2006/relationships/hyperlink" Target="http://www.dedoose.com/" TargetMode="External" /><Relationship Id="rId305" Type="http://schemas.openxmlformats.org/officeDocument/2006/relationships/hyperlink" Target="https://twitter.com/Dedoose" TargetMode="External" /><Relationship Id="rId306" Type="http://schemas.openxmlformats.org/officeDocument/2006/relationships/hyperlink" Target="https://www.manylabs.org/" TargetMode="External" /><Relationship Id="rId307" Type="http://schemas.openxmlformats.org/officeDocument/2006/relationships/hyperlink" Target="https://twitter.com/manylabs" TargetMode="External" /><Relationship Id="rId308" Type="http://schemas.openxmlformats.org/officeDocument/2006/relationships/hyperlink" Target="https://books.google.com/ngrams" TargetMode="External" /><Relationship Id="rId309" Type="http://schemas.openxmlformats.org/officeDocument/2006/relationships/hyperlink" Target="https://import.io/" TargetMode="External" /><Relationship Id="rId310" Type="http://schemas.openxmlformats.org/officeDocument/2006/relationships/hyperlink" Target="https://twitter.com/importio" TargetMode="External" /><Relationship Id="rId311" Type="http://schemas.openxmlformats.org/officeDocument/2006/relationships/hyperlink" Target="https://morph.io/" TargetMode="External" /><Relationship Id="rId312" Type="http://schemas.openxmlformats.org/officeDocument/2006/relationships/hyperlink" Target="https://twitter.com/morph_io" TargetMode="External" /><Relationship Id="rId313" Type="http://schemas.openxmlformats.org/officeDocument/2006/relationships/hyperlink" Target="http://www.unixuser.org/~euske/python/pdfminer/index.html" TargetMode="External" /><Relationship Id="rId314" Type="http://schemas.openxmlformats.org/officeDocument/2006/relationships/hyperlink" Target="https://scraperwiki.com/" TargetMode="External" /><Relationship Id="rId315" Type="http://schemas.openxmlformats.org/officeDocument/2006/relationships/hyperlink" Target="https://twitter.com/ScraperWiki" TargetMode="External" /><Relationship Id="rId316" Type="http://schemas.openxmlformats.org/officeDocument/2006/relationships/hyperlink" Target="http://tabula.technology/" TargetMode="External" /><Relationship Id="rId317" Type="http://schemas.openxmlformats.org/officeDocument/2006/relationships/hyperlink" Target="https://twitter.com/TabulaPDF" TargetMode="External" /><Relationship Id="rId318" Type="http://schemas.openxmlformats.org/officeDocument/2006/relationships/hyperlink" Target="https://tags.hawksey.info/" TargetMode="External" /><Relationship Id="rId319" Type="http://schemas.openxmlformats.org/officeDocument/2006/relationships/hyperlink" Target="https://twitter.com/mhawksey" TargetMode="External" /><Relationship Id="rId320" Type="http://schemas.openxmlformats.org/officeDocument/2006/relationships/hyperlink" Target="http://arohatgi.info/WebPlotDigitizer/" TargetMode="External" /><Relationship Id="rId321" Type="http://schemas.openxmlformats.org/officeDocument/2006/relationships/hyperlink" Target="https://twitter.com/ankit_rohatgi" TargetMode="External" /><Relationship Id="rId322" Type="http://schemas.openxmlformats.org/officeDocument/2006/relationships/hyperlink" Target="https://getliquid.io/" TargetMode="External" /><Relationship Id="rId323" Type="http://schemas.openxmlformats.org/officeDocument/2006/relationships/hyperlink" Target="https://twitter.com/LQDdata" TargetMode="External" /><Relationship Id="rId324" Type="http://schemas.openxmlformats.org/officeDocument/2006/relationships/hyperlink" Target="http://1degreebio.org/" TargetMode="External" /><Relationship Id="rId325" Type="http://schemas.openxmlformats.org/officeDocument/2006/relationships/hyperlink" Target="https://twitter.com/1DegreeBio" TargetMode="External" /><Relationship Id="rId326" Type="http://schemas.openxmlformats.org/officeDocument/2006/relationships/hyperlink" Target="https://www.addgene.org/" TargetMode="External" /><Relationship Id="rId327" Type="http://schemas.openxmlformats.org/officeDocument/2006/relationships/hyperlink" Target="https://twitter.com/Addgene" TargetMode="External" /><Relationship Id="rId328" Type="http://schemas.openxmlformats.org/officeDocument/2006/relationships/hyperlink" Target="http://www.biocompare.com/" TargetMode="External" /><Relationship Id="rId329" Type="http://schemas.openxmlformats.org/officeDocument/2006/relationships/hyperlink" Target="https://twitter.com/biocompare" TargetMode="External" /><Relationship Id="rId330" Type="http://schemas.openxmlformats.org/officeDocument/2006/relationships/hyperlink" Target="http://biomedusa.org/" TargetMode="External" /><Relationship Id="rId331" Type="http://schemas.openxmlformats.org/officeDocument/2006/relationships/hyperlink" Target="http://www.geosamples.org/" TargetMode="External" /><Relationship Id="rId332" Type="http://schemas.openxmlformats.org/officeDocument/2006/relationships/hyperlink" Target="https://twitter.com/igsn_info" TargetMode="External" /><Relationship Id="rId333" Type="http://schemas.openxmlformats.org/officeDocument/2006/relationships/hyperlink" Target="http://scicrunch.com/resources" TargetMode="External" /><Relationship Id="rId334" Type="http://schemas.openxmlformats.org/officeDocument/2006/relationships/hyperlink" Target="https://www.sampleofscience.net/" TargetMode="External" /><Relationship Id="rId335" Type="http://schemas.openxmlformats.org/officeDocument/2006/relationships/hyperlink" Target="https://twitter.com/SampleofScience" TargetMode="External" /><Relationship Id="rId336" Type="http://schemas.openxmlformats.org/officeDocument/2006/relationships/hyperlink" Target="http://www.selectscience.net/" TargetMode="External" /><Relationship Id="rId337" Type="http://schemas.openxmlformats.org/officeDocument/2006/relationships/hyperlink" Target="https://twitter.com/selectscience" TargetMode="External" /><Relationship Id="rId338" Type="http://schemas.openxmlformats.org/officeDocument/2006/relationships/hyperlink" Target="http://www.straincontrol.com/" TargetMode="External" /><Relationship Id="rId339" Type="http://schemas.openxmlformats.org/officeDocument/2006/relationships/hyperlink" Target="https://twitter.com/StrainControl" TargetMode="External" /><Relationship Id="rId340" Type="http://schemas.openxmlformats.org/officeDocument/2006/relationships/hyperlink" Target="http://emeraldcloudlab.com/" TargetMode="External" /><Relationship Id="rId341" Type="http://schemas.openxmlformats.org/officeDocument/2006/relationships/hyperlink" Target="https://twitter.com/emeralddna" TargetMode="External" /><Relationship Id="rId342" Type="http://schemas.openxmlformats.org/officeDocument/2006/relationships/hyperlink" Target="http://www.genomecompiler.com/" TargetMode="External" /><Relationship Id="rId343" Type="http://schemas.openxmlformats.org/officeDocument/2006/relationships/hyperlink" Target="https://twitter.com/GenomeCompiler" TargetMode="External" /><Relationship Id="rId344" Type="http://schemas.openxmlformats.org/officeDocument/2006/relationships/hyperlink" Target="http://www.wings-workflows.org/" TargetMode="External" /><Relationship Id="rId345" Type="http://schemas.openxmlformats.org/officeDocument/2006/relationships/hyperlink" Target="http://crowdtruth.org/" TargetMode="External" /><Relationship Id="rId346" Type="http://schemas.openxmlformats.org/officeDocument/2006/relationships/hyperlink" Target="https://twitter.com/CrowdTruth" TargetMode="External" /><Relationship Id="rId347" Type="http://schemas.openxmlformats.org/officeDocument/2006/relationships/hyperlink" Target="https://curatescience.org/" TargetMode="External" /><Relationship Id="rId348" Type="http://schemas.openxmlformats.org/officeDocument/2006/relationships/hyperlink" Target="https://twitter.com/eplebel" TargetMode="External" /><Relationship Id="rId349" Type="http://schemas.openxmlformats.org/officeDocument/2006/relationships/hyperlink" Target="http://science.experimonth.com/" TargetMode="External" /><Relationship Id="rId350" Type="http://schemas.openxmlformats.org/officeDocument/2006/relationships/hyperlink" Target="https://twitter.com/experimonth" TargetMode="External" /><Relationship Id="rId351" Type="http://schemas.openxmlformats.org/officeDocument/2006/relationships/hyperlink" Target="https://eyewire.org/" TargetMode="External" /><Relationship Id="rId352" Type="http://schemas.openxmlformats.org/officeDocument/2006/relationships/hyperlink" Target="https://twitter.com/eye_wire" TargetMode="External" /><Relationship Id="rId353" Type="http://schemas.openxmlformats.org/officeDocument/2006/relationships/hyperlink" Target="http://www.leukippos.org/" TargetMode="External" /><Relationship Id="rId354" Type="http://schemas.openxmlformats.org/officeDocument/2006/relationships/hyperlink" Target="https://twitter.com/Socrates_Logos" TargetMode="External" /><Relationship Id="rId355" Type="http://schemas.openxmlformats.org/officeDocument/2006/relationships/hyperlink" Target="http://www.notesfromnature.org/" TargetMode="External" /><Relationship Id="rId356" Type="http://schemas.openxmlformats.org/officeDocument/2006/relationships/hyperlink" Target="https://twitter.com/nfromn" TargetMode="External" /><Relationship Id="rId357" Type="http://schemas.openxmlformats.org/officeDocument/2006/relationships/hyperlink" Target="http://openml.org/" TargetMode="External" /><Relationship Id="rId358" Type="http://schemas.openxmlformats.org/officeDocument/2006/relationships/hyperlink" Target="https://twitter.com/open_ml" TargetMode="External" /><Relationship Id="rId359" Type="http://schemas.openxmlformats.org/officeDocument/2006/relationships/hyperlink" Target="https://www.scienceexchange.com/" TargetMode="External" /><Relationship Id="rId360" Type="http://schemas.openxmlformats.org/officeDocument/2006/relationships/hyperlink" Target="https://twitter.com/ScienceExchange" TargetMode="External" /><Relationship Id="rId361" Type="http://schemas.openxmlformats.org/officeDocument/2006/relationships/hyperlink" Target="https://www.transcriptic.com/" TargetMode="External" /><Relationship Id="rId362" Type="http://schemas.openxmlformats.org/officeDocument/2006/relationships/hyperlink" Target="https://twitter.com/transcriptic" TargetMode="External" /><Relationship Id="rId363" Type="http://schemas.openxmlformats.org/officeDocument/2006/relationships/hyperlink" Target="https://www.assaydepot.com/" TargetMode="External" /><Relationship Id="rId364" Type="http://schemas.openxmlformats.org/officeDocument/2006/relationships/hyperlink" Target="https://twitter.com/assaydepot" TargetMode="External" /><Relationship Id="rId365" Type="http://schemas.openxmlformats.org/officeDocument/2006/relationships/hyperlink" Target="https://www.elabinventory.com/" TargetMode="External" /><Relationship Id="rId366" Type="http://schemas.openxmlformats.org/officeDocument/2006/relationships/hyperlink" Target="http://www.labcritics.com/" TargetMode="External" /><Relationship Id="rId367" Type="http://schemas.openxmlformats.org/officeDocument/2006/relationships/hyperlink" Target="https://twitter.com/LabCritics" TargetMode="External" /><Relationship Id="rId368" Type="http://schemas.openxmlformats.org/officeDocument/2006/relationships/hyperlink" Target="https://www.quartzy.com/" TargetMode="External" /><Relationship Id="rId369" Type="http://schemas.openxmlformats.org/officeDocument/2006/relationships/hyperlink" Target="https://twitter.com/Quartzy" TargetMode="External" /><Relationship Id="rId370" Type="http://schemas.openxmlformats.org/officeDocument/2006/relationships/hyperlink" Target="http://findingsapp.com/" TargetMode="External" /><Relationship Id="rId371" Type="http://schemas.openxmlformats.org/officeDocument/2006/relationships/hyperlink" Target="https://twitter.com/FindingsApp" TargetMode="External" /><Relationship Id="rId372" Type="http://schemas.openxmlformats.org/officeDocument/2006/relationships/hyperlink" Target="https://www.labfolder.com/" TargetMode="External" /><Relationship Id="rId373" Type="http://schemas.openxmlformats.org/officeDocument/2006/relationships/hyperlink" Target="https://twitter.com/labfolder" TargetMode="External" /><Relationship Id="rId374" Type="http://schemas.openxmlformats.org/officeDocument/2006/relationships/hyperlink" Target="http://www.labguru.com/" TargetMode="External" /><Relationship Id="rId375" Type="http://schemas.openxmlformats.org/officeDocument/2006/relationships/hyperlink" Target="https://twitter.com/Labguru" TargetMode="External" /><Relationship Id="rId376" Type="http://schemas.openxmlformats.org/officeDocument/2006/relationships/hyperlink" Target="http://lablog.sourceforge.net/" TargetMode="External" /><Relationship Id="rId377" Type="http://schemas.openxmlformats.org/officeDocument/2006/relationships/hyperlink" Target="http://www.esurveyspro.com/" TargetMode="External" /><Relationship Id="rId378" Type="http://schemas.openxmlformats.org/officeDocument/2006/relationships/hyperlink" Target="http://fluidsurveys.com/" TargetMode="External" /><Relationship Id="rId379" Type="http://schemas.openxmlformats.org/officeDocument/2006/relationships/hyperlink" Target="https://twitter.com/FluidSurveys" TargetMode="External" /><Relationship Id="rId380" Type="http://schemas.openxmlformats.org/officeDocument/2006/relationships/hyperlink" Target="http://freeonlinesurveys.com/" TargetMode="External" /><Relationship Id="rId381" Type="http://schemas.openxmlformats.org/officeDocument/2006/relationships/hyperlink" Target="http://www.google.com/forms/about/" TargetMode="External" /><Relationship Id="rId382" Type="http://schemas.openxmlformats.org/officeDocument/2006/relationships/hyperlink" Target="https://www.limeservice.com/en/" TargetMode="External" /><Relationship Id="rId383" Type="http://schemas.openxmlformats.org/officeDocument/2006/relationships/hyperlink" Target="https://twitter.com/LimeService" TargetMode="External" /><Relationship Id="rId384" Type="http://schemas.openxmlformats.org/officeDocument/2006/relationships/hyperlink" Target="http://www.proprofs.com/form/" TargetMode="External" /><Relationship Id="rId385" Type="http://schemas.openxmlformats.org/officeDocument/2006/relationships/hyperlink" Target="https://twitter.com/proprofs" TargetMode="External" /><Relationship Id="rId386" Type="http://schemas.openxmlformats.org/officeDocument/2006/relationships/hyperlink" Target="http://www.qualtrics.com/" TargetMode="External" /><Relationship Id="rId387" Type="http://schemas.openxmlformats.org/officeDocument/2006/relationships/hyperlink" Target="https://twitter.com/Qualtrics" TargetMode="External" /><Relationship Id="rId388" Type="http://schemas.openxmlformats.org/officeDocument/2006/relationships/hyperlink" Target="https://www.smartsurvey.co.uk/academic-research-surveys" TargetMode="External" /><Relationship Id="rId389" Type="http://schemas.openxmlformats.org/officeDocument/2006/relationships/hyperlink" Target="https://twitter.com/SmartSurvey" TargetMode="External" /><Relationship Id="rId390" Type="http://schemas.openxmlformats.org/officeDocument/2006/relationships/hyperlink" Target="https://www.socialsci.com/" TargetMode="External" /><Relationship Id="rId391" Type="http://schemas.openxmlformats.org/officeDocument/2006/relationships/hyperlink" Target="https://twitter.com/socialsci" TargetMode="External" /><Relationship Id="rId392" Type="http://schemas.openxmlformats.org/officeDocument/2006/relationships/hyperlink" Target="http://www.surveygizmo.com/" TargetMode="External" /><Relationship Id="rId393" Type="http://schemas.openxmlformats.org/officeDocument/2006/relationships/hyperlink" Target="https://twitter.com/SurveyGizmo" TargetMode="External" /><Relationship Id="rId394" Type="http://schemas.openxmlformats.org/officeDocument/2006/relationships/hyperlink" Target="https://www.surveymonkey.com/" TargetMode="External" /><Relationship Id="rId395" Type="http://schemas.openxmlformats.org/officeDocument/2006/relationships/hyperlink" Target="https://twitter.com/SurveyMonkey" TargetMode="External" /><Relationship Id="rId396" Type="http://schemas.openxmlformats.org/officeDocument/2006/relationships/hyperlink" Target="http://www.typeform.com/" TargetMode="External" /><Relationship Id="rId397" Type="http://schemas.openxmlformats.org/officeDocument/2006/relationships/hyperlink" Target="https://twitter.com/typeform" TargetMode="External" /><Relationship Id="rId398" Type="http://schemas.openxmlformats.org/officeDocument/2006/relationships/hyperlink" Target="https://opendatakit.org/" TargetMode="External" /><Relationship Id="rId399" Type="http://schemas.openxmlformats.org/officeDocument/2006/relationships/hyperlink" Target="https://twitter.com/OpenDataKit" TargetMode="External" /><Relationship Id="rId400" Type="http://schemas.openxmlformats.org/officeDocument/2006/relationships/hyperlink" Target="http://www.alltrials.net/" TargetMode="External" /><Relationship Id="rId401" Type="http://schemas.openxmlformats.org/officeDocument/2006/relationships/hyperlink" Target="https://clinicaltrials.gov/" TargetMode="External" /><Relationship Id="rId402" Type="http://schemas.openxmlformats.org/officeDocument/2006/relationships/hyperlink" Target="http://www.crd.york.ac.uk/PROSPERO/" TargetMode="External" /><Relationship Id="rId403" Type="http://schemas.openxmlformats.org/officeDocument/2006/relationships/hyperlink" Target="https://twitter.com/crd_york" TargetMode="External" /><Relationship Id="rId404" Type="http://schemas.openxmlformats.org/officeDocument/2006/relationships/hyperlink" Target="https://prolificacademic.co.uk/" TargetMode="External" /><Relationship Id="rId405" Type="http://schemas.openxmlformats.org/officeDocument/2006/relationships/hyperlink" Target="https://twitter.com/ProlificAc" TargetMode="External" /><Relationship Id="rId406" Type="http://schemas.openxmlformats.org/officeDocument/2006/relationships/hyperlink" Target="http://www.researchforgood.com/" TargetMode="External" /><Relationship Id="rId407" Type="http://schemas.openxmlformats.org/officeDocument/2006/relationships/hyperlink" Target="https://twitter.com/ResearchForGood" TargetMode="External" /><Relationship Id="rId408" Type="http://schemas.openxmlformats.org/officeDocument/2006/relationships/hyperlink" Target="http://argo.nactem.ac.uk/" TargetMode="External" /><Relationship Id="rId409" Type="http://schemas.openxmlformats.org/officeDocument/2006/relationships/hyperlink" Target="https://www.docollab.com/" TargetMode="External" /><Relationship Id="rId410" Type="http://schemas.openxmlformats.org/officeDocument/2006/relationships/hyperlink" Target="https://twitter.com/Docollab" TargetMode="External" /><Relationship Id="rId411" Type="http://schemas.openxmlformats.org/officeDocument/2006/relationships/hyperlink" Target="http://www.hivebench.com/" TargetMode="External" /><Relationship Id="rId412" Type="http://schemas.openxmlformats.org/officeDocument/2006/relationships/hyperlink" Target="https://twitter.com/hivebench" TargetMode="External" /><Relationship Id="rId413" Type="http://schemas.openxmlformats.org/officeDocument/2006/relationships/hyperlink" Target="http://www.labarchives.com/" TargetMode="External" /><Relationship Id="rId414" Type="http://schemas.openxmlformats.org/officeDocument/2006/relationships/hyperlink" Target="https://twitter.com/LabArchives" TargetMode="External" /><Relationship Id="rId415" Type="http://schemas.openxmlformats.org/officeDocument/2006/relationships/hyperlink" Target="http://onsnetwork.org/%20of%201st:%20http:/usefulchem.wikispaces.com/" TargetMode="External" /><Relationship Id="rId416" Type="http://schemas.openxmlformats.org/officeDocument/2006/relationships/hyperlink" Target="https://twitter.com/ONScience" TargetMode="External" /><Relationship Id="rId417" Type="http://schemas.openxmlformats.org/officeDocument/2006/relationships/hyperlink" Target="http://openwetware.org/" TargetMode="External" /><Relationship Id="rId418" Type="http://schemas.openxmlformats.org/officeDocument/2006/relationships/hyperlink" Target="https://twitter.com/openwetware" TargetMode="External" /><Relationship Id="rId419" Type="http://schemas.openxmlformats.org/officeDocument/2006/relationships/hyperlink" Target="http://neuralensemble.org/sumatra/" TargetMode="External" /><Relationship Id="rId420" Type="http://schemas.openxmlformats.org/officeDocument/2006/relationships/hyperlink" Target="http://www.protocol-online.org/" TargetMode="External" /><Relationship Id="rId421" Type="http://schemas.openxmlformats.org/officeDocument/2006/relationships/hyperlink" Target="http://www.benchfly.com/" TargetMode="External" /><Relationship Id="rId422" Type="http://schemas.openxmlformats.org/officeDocument/2006/relationships/hyperlink" Target="https://twitter.com/BenchFly" TargetMode="External" /><Relationship Id="rId423" Type="http://schemas.openxmlformats.org/officeDocument/2006/relationships/hyperlink" Target="https://benchling.com/" TargetMode="External" /><Relationship Id="rId424" Type="http://schemas.openxmlformats.org/officeDocument/2006/relationships/hyperlink" Target="https://twitter.com/benchling" TargetMode="External" /><Relationship Id="rId425" Type="http://schemas.openxmlformats.org/officeDocument/2006/relationships/hyperlink" Target="http://www.protocols.io/" TargetMode="External" /><Relationship Id="rId426" Type="http://schemas.openxmlformats.org/officeDocument/2006/relationships/hyperlink" Target="https://twitter.com/ProtocolsIO" TargetMode="External" /><Relationship Id="rId427" Type="http://schemas.openxmlformats.org/officeDocument/2006/relationships/hyperlink" Target="https://www.scientificprotocols.org/" TargetMode="External" /><Relationship Id="rId428" Type="http://schemas.openxmlformats.org/officeDocument/2006/relationships/hyperlink" Target="https://twitter.com/SProtocolsOrg" TargetMode="External" /><Relationship Id="rId429" Type="http://schemas.openxmlformats.org/officeDocument/2006/relationships/hyperlink" Target="http://www.crowdlabs.org/" TargetMode="External" /><Relationship Id="rId430" Type="http://schemas.openxmlformats.org/officeDocument/2006/relationships/hyperlink" Target="http://www.jove.com/" TargetMode="External" /><Relationship Id="rId431" Type="http://schemas.openxmlformats.org/officeDocument/2006/relationships/hyperlink" Target="https://twitter.com/JoVEjournal" TargetMode="External" /><Relationship Id="rId432" Type="http://schemas.openxmlformats.org/officeDocument/2006/relationships/hyperlink" Target="http://www.myexperiment.org/" TargetMode="External" /><Relationship Id="rId433" Type="http://schemas.openxmlformats.org/officeDocument/2006/relationships/hyperlink" Target="https://appsoma.com/" TargetMode="External" /><Relationship Id="rId434" Type="http://schemas.openxmlformats.org/officeDocument/2006/relationships/hyperlink" Target="https://twitter.com/Appsoma" TargetMode="External" /><Relationship Id="rId435" Type="http://schemas.openxmlformats.org/officeDocument/2006/relationships/hyperlink" Target="http://www.arvados.org/" TargetMode="External" /><Relationship Id="rId436" Type="http://schemas.openxmlformats.org/officeDocument/2006/relationships/hyperlink" Target="https://twitter.com/arvados" TargetMode="External" /><Relationship Id="rId437" Type="http://schemas.openxmlformats.org/officeDocument/2006/relationships/hyperlink" Target="http://dhbox.org/" TargetMode="External" /><Relationship Id="rId438" Type="http://schemas.openxmlformats.org/officeDocument/2006/relationships/hyperlink" Target="https://twitter.com/DH_Box" TargetMode="External" /><Relationship Id="rId439" Type="http://schemas.openxmlformats.org/officeDocument/2006/relationships/hyperlink" Target="http://galaxyproject.org/" TargetMode="External" /><Relationship Id="rId440" Type="http://schemas.openxmlformats.org/officeDocument/2006/relationships/hyperlink" Target="https://twitter.com/galaxyproject" TargetMode="External" /><Relationship Id="rId441" Type="http://schemas.openxmlformats.org/officeDocument/2006/relationships/hyperlink" Target="http://www.broadinstitute.org/cancer/software/genepattern/" TargetMode="External" /><Relationship Id="rId442" Type="http://schemas.openxmlformats.org/officeDocument/2006/relationships/hyperlink" Target="https://twitter.com/GenePattern" TargetMode="External" /><Relationship Id="rId443" Type="http://schemas.openxmlformats.org/officeDocument/2006/relationships/hyperlink" Target="http://ipython.org/notebook.html" TargetMode="External" /><Relationship Id="rId444" Type="http://schemas.openxmlformats.org/officeDocument/2006/relationships/hyperlink" Target="https://twitter.com/IPythonDev" TargetMode="External" /><Relationship Id="rId445" Type="http://schemas.openxmlformats.org/officeDocument/2006/relationships/hyperlink" Target="http://jupyter.org/" TargetMode="External" /><Relationship Id="rId446" Type="http://schemas.openxmlformats.org/officeDocument/2006/relationships/hyperlink" Target="https://twitter.com/ProjectJupyter" TargetMode="External" /><Relationship Id="rId447" Type="http://schemas.openxmlformats.org/officeDocument/2006/relationships/hyperlink" Target="https://kepler-project.org/" TargetMode="External" /><Relationship Id="rId448" Type="http://schemas.openxmlformats.org/officeDocument/2006/relationships/hyperlink" Target="https://twitter.com/ProjectKepler" TargetMode="External" /><Relationship Id="rId449" Type="http://schemas.openxmlformats.org/officeDocument/2006/relationships/hyperlink" Target="http://www.kitware.com/" TargetMode="External" /><Relationship Id="rId450" Type="http://schemas.openxmlformats.org/officeDocument/2006/relationships/hyperlink" Target="https://twitter.com/Kitware" TargetMode="External" /><Relationship Id="rId451" Type="http://schemas.openxmlformats.org/officeDocument/2006/relationships/hyperlink" Target="http://openrefine.org/" TargetMode="External" /><Relationship Id="rId452" Type="http://schemas.openxmlformats.org/officeDocument/2006/relationships/hyperlink" Target="https://twitter.com/OpenRefine" TargetMode="External" /><Relationship Id="rId453" Type="http://schemas.openxmlformats.org/officeDocument/2006/relationships/hyperlink" Target="http://pegasus.isi.edu/" TargetMode="External" /><Relationship Id="rId454" Type="http://schemas.openxmlformats.org/officeDocument/2006/relationships/hyperlink" Target="http://ropensci.org/" TargetMode="External" /><Relationship Id="rId455" Type="http://schemas.openxmlformats.org/officeDocument/2006/relationships/hyperlink" Target="https://twitter.com/rOpenSci" TargetMode="External" /><Relationship Id="rId456" Type="http://schemas.openxmlformats.org/officeDocument/2006/relationships/hyperlink" Target="http://www.statcrunch.com/" TargetMode="External" /><Relationship Id="rId457" Type="http://schemas.openxmlformats.org/officeDocument/2006/relationships/hyperlink" Target="https://twitter.com/statcrunch" TargetMode="External" /><Relationship Id="rId458" Type="http://schemas.openxmlformats.org/officeDocument/2006/relationships/hyperlink" Target="http://hermeneuti.ca/voyeur/%20,%20http:/voyeurtools.org/" TargetMode="External" /><Relationship Id="rId459" Type="http://schemas.openxmlformats.org/officeDocument/2006/relationships/hyperlink" Target="https://twitter.com/VoyantTools" TargetMode="External" /><Relationship Id="rId460" Type="http://schemas.openxmlformats.org/officeDocument/2006/relationships/hyperlink" Target="https://wakari.io/" TargetMode="External" /><Relationship Id="rId461" Type="http://schemas.openxmlformats.org/officeDocument/2006/relationships/hyperlink" Target="http://boinc.berkeley.edu/" TargetMode="External" /><Relationship Id="rId462" Type="http://schemas.openxmlformats.org/officeDocument/2006/relationships/hyperlink" Target="https://twitter.com/BOINCprojects" TargetMode="External" /><Relationship Id="rId463" Type="http://schemas.openxmlformats.org/officeDocument/2006/relationships/hyperlink" Target="http://folding.stanford.edu/" TargetMode="External" /><Relationship Id="rId464" Type="http://schemas.openxmlformats.org/officeDocument/2006/relationships/hyperlink" Target="https://twitter.com/foldingathome" TargetMode="External" /><Relationship Id="rId465" Type="http://schemas.openxmlformats.org/officeDocument/2006/relationships/hyperlink" Target="http://www.opensciencegrid.org/" TargetMode="External" /><Relationship Id="rId466" Type="http://schemas.openxmlformats.org/officeDocument/2006/relationships/hyperlink" Target="https://twitter.com/opensciencegrid" TargetMode="External" /><Relationship Id="rId467" Type="http://schemas.openxmlformats.org/officeDocument/2006/relationships/hyperlink" Target="http://crowdcrafting.org/" TargetMode="External" /><Relationship Id="rId468" Type="http://schemas.openxmlformats.org/officeDocument/2006/relationships/hyperlink" Target="https://twitter.com/crowdcrafting" TargetMode="External" /><Relationship Id="rId469" Type="http://schemas.openxmlformats.org/officeDocument/2006/relationships/hyperlink" Target="http://www.crowdedtheory.com/" TargetMode="External" /><Relationship Id="rId470" Type="http://schemas.openxmlformats.org/officeDocument/2006/relationships/hyperlink" Target="http://www.fold.it/" TargetMode="External" /><Relationship Id="rId471" Type="http://schemas.openxmlformats.org/officeDocument/2006/relationships/hyperlink" Target="https://twitter.com/Foldit" TargetMode="External" /><Relationship Id="rId472" Type="http://schemas.openxmlformats.org/officeDocument/2006/relationships/hyperlink" Target="http://www.galaxyzoo.org/" TargetMode="External" /><Relationship Id="rId473" Type="http://schemas.openxmlformats.org/officeDocument/2006/relationships/hyperlink" Target="https://twitter.com/galaxyzoo" TargetMode="External" /><Relationship Id="rId474" Type="http://schemas.openxmlformats.org/officeDocument/2006/relationships/hyperlink" Target="http://www.bioplanet.com/gcat" TargetMode="External" /><Relationship Id="rId475" Type="http://schemas.openxmlformats.org/officeDocument/2006/relationships/hyperlink" Target="http://michaelnielsen.org/polymath1/" TargetMode="External" /><Relationship Id="rId476" Type="http://schemas.openxmlformats.org/officeDocument/2006/relationships/hyperlink" Target="http://www.projectnoah.org/" TargetMode="External" /><Relationship Id="rId477" Type="http://schemas.openxmlformats.org/officeDocument/2006/relationships/hyperlink" Target="https://twitter.com/projectnoah" TargetMode="External" /><Relationship Id="rId478" Type="http://schemas.openxmlformats.org/officeDocument/2006/relationships/hyperlink" Target="http://scistarter.com/" TargetMode="External" /><Relationship Id="rId479" Type="http://schemas.openxmlformats.org/officeDocument/2006/relationships/hyperlink" Target="https://twitter.com/SciStarter" TargetMode="External" /><Relationship Id="rId480" Type="http://schemas.openxmlformats.org/officeDocument/2006/relationships/hyperlink" Target="https://seti.berkeley.edu/" TargetMode="External" /><Relationship Id="rId481" Type="http://schemas.openxmlformats.org/officeDocument/2006/relationships/hyperlink" Target="https://twitter.com/setiathome" TargetMode="External" /><Relationship Id="rId482" Type="http://schemas.openxmlformats.org/officeDocument/2006/relationships/hyperlink" Target="https://snapzen.com/screen-capture" TargetMode="External" /><Relationship Id="rId483" Type="http://schemas.openxmlformats.org/officeDocument/2006/relationships/hyperlink" Target="https://twitter.com/SnapzenCo" TargetMode="External" /><Relationship Id="rId484" Type="http://schemas.openxmlformats.org/officeDocument/2006/relationships/hyperlink" Target="http://www.socientize.eu/" TargetMode="External" /><Relationship Id="rId485" Type="http://schemas.openxmlformats.org/officeDocument/2006/relationships/hyperlink" Target="https://twitter.com/SOCIENTIZE" TargetMode="External" /><Relationship Id="rId486" Type="http://schemas.openxmlformats.org/officeDocument/2006/relationships/hyperlink" Target="https://www.synapse.org/" TargetMode="External" /><Relationship Id="rId487" Type="http://schemas.openxmlformats.org/officeDocument/2006/relationships/hyperlink" Target="https://twitter.com/sagebio" TargetMode="External" /><Relationship Id="rId488" Type="http://schemas.openxmlformats.org/officeDocument/2006/relationships/hyperlink" Target="https://www.zooniverse.org/" TargetMode="External" /><Relationship Id="rId489" Type="http://schemas.openxmlformats.org/officeDocument/2006/relationships/hyperlink" Target="https://twitter.com/the_zooniverse" TargetMode="External" /><Relationship Id="rId490" Type="http://schemas.openxmlformats.org/officeDocument/2006/relationships/hyperlink" Target="http://nomenklatura.okfnlabs.org/" TargetMode="External" /><Relationship Id="rId491" Type="http://schemas.openxmlformats.org/officeDocument/2006/relationships/hyperlink" Target="http://www.shazino.com/#plasmidio" TargetMode="External" /><Relationship Id="rId492" Type="http://schemas.openxmlformats.org/officeDocument/2006/relationships/hyperlink" Target="https://twitter.com/Plasmid_io" TargetMode="External" /><Relationship Id="rId493" Type="http://schemas.openxmlformats.org/officeDocument/2006/relationships/hyperlink" Target="http://www.riffyn.com/" TargetMode="External" /><Relationship Id="rId494" Type="http://schemas.openxmlformats.org/officeDocument/2006/relationships/hyperlink" Target="https://twitter.com/Riffyninc" TargetMode="External" /><Relationship Id="rId495" Type="http://schemas.openxmlformats.org/officeDocument/2006/relationships/hyperlink" Target="http://mkweb.bcgsc.ca/tableviewer/" TargetMode="External" /><Relationship Id="rId496" Type="http://schemas.openxmlformats.org/officeDocument/2006/relationships/hyperlink" Target="https://datawrapper.de/" TargetMode="External" /><Relationship Id="rId497" Type="http://schemas.openxmlformats.org/officeDocument/2006/relationships/hyperlink" Target="https://twitter.com/Datawrapper" TargetMode="External" /><Relationship Id="rId498" Type="http://schemas.openxmlformats.org/officeDocument/2006/relationships/hyperlink" Target="http://debategraph.org/" TargetMode="External" /><Relationship Id="rId499" Type="http://schemas.openxmlformats.org/officeDocument/2006/relationships/hyperlink" Target="https://twitter.com/DebateGraph" TargetMode="External" /><Relationship Id="rId500" Type="http://schemas.openxmlformats.org/officeDocument/2006/relationships/hyperlink" Target="https://developers.google.com/chart/" TargetMode="External" /><Relationship Id="rId501" Type="http://schemas.openxmlformats.org/officeDocument/2006/relationships/hyperlink" Target="https://support.google.com/fusiontables/answer/2571232" TargetMode="External" /><Relationship Id="rId502" Type="http://schemas.openxmlformats.org/officeDocument/2006/relationships/hyperlink" Target="https://twitter.com/GoogleFT" TargetMode="External" /><Relationship Id="rId503" Type="http://schemas.openxmlformats.org/officeDocument/2006/relationships/hyperlink" Target="http://lynksoft.com/" TargetMode="External" /><Relationship Id="rId504" Type="http://schemas.openxmlformats.org/officeDocument/2006/relationships/hyperlink" Target="http://palladio.designhumanities.org/" TargetMode="External" /><Relationship Id="rId505" Type="http://schemas.openxmlformats.org/officeDocument/2006/relationships/hyperlink" Target="http://plot.ly/" TargetMode="External" /><Relationship Id="rId506" Type="http://schemas.openxmlformats.org/officeDocument/2006/relationships/hyperlink" Target="https://twitter.com/plotlygraphs" TargetMode="External" /><Relationship Id="rId507" Type="http://schemas.openxmlformats.org/officeDocument/2006/relationships/hyperlink" Target="https://qiword.co/" TargetMode="External" /><Relationship Id="rId508" Type="http://schemas.openxmlformats.org/officeDocument/2006/relationships/hyperlink" Target="https://twitter.com/qiword_official/" TargetMode="External" /><Relationship Id="rId509" Type="http://schemas.openxmlformats.org/officeDocument/2006/relationships/hyperlink" Target="http://raw.densitydesign.org/" TargetMode="External" /><Relationship Id="rId510" Type="http://schemas.openxmlformats.org/officeDocument/2006/relationships/hyperlink" Target="https://twitter.com/densitydesign" TargetMode="External" /><Relationship Id="rId511" Type="http://schemas.openxmlformats.org/officeDocument/2006/relationships/hyperlink" Target="http://www.tableausoftware.com/" TargetMode="External" /><Relationship Id="rId512" Type="http://schemas.openxmlformats.org/officeDocument/2006/relationships/hyperlink" Target="https://twitter.com/tableau" TargetMode="External" /><Relationship Id="rId513" Type="http://schemas.openxmlformats.org/officeDocument/2006/relationships/hyperlink" Target="http://www.tableau.com/products/online" TargetMode="External" /><Relationship Id="rId514" Type="http://schemas.openxmlformats.org/officeDocument/2006/relationships/hyperlink" Target="https://twitter.com/tableau" TargetMode="External" /><Relationship Id="rId515" Type="http://schemas.openxmlformats.org/officeDocument/2006/relationships/hyperlink" Target="http://hawksey.info/tagsexplorer/" TargetMode="External" /><Relationship Id="rId516" Type="http://schemas.openxmlformats.org/officeDocument/2006/relationships/hyperlink" Target="https://twitter.com/mhawksey" TargetMode="External" /><Relationship Id="rId517" Type="http://schemas.openxmlformats.org/officeDocument/2006/relationships/hyperlink" Target="http://timeline.knightlab.com/" TargetMode="External" /><Relationship Id="rId518" Type="http://schemas.openxmlformats.org/officeDocument/2006/relationships/hyperlink" Target="https://twitter.com/TimelineJS" TargetMode="External" /><Relationship Id="rId519" Type="http://schemas.openxmlformats.org/officeDocument/2006/relationships/hyperlink" Target="http://www.image-maps.com/" TargetMode="External" /><Relationship Id="rId520" Type="http://schemas.openxmlformats.org/officeDocument/2006/relationships/hyperlink" Target="https://twitter.com/imagemapping" TargetMode="External" /><Relationship Id="rId521" Type="http://schemas.openxmlformats.org/officeDocument/2006/relationships/hyperlink" Target="http://cartodb.com/" TargetMode="External" /><Relationship Id="rId522" Type="http://schemas.openxmlformats.org/officeDocument/2006/relationships/hyperlink" Target="https://twitter.com/cartoDB" TargetMode="External" /><Relationship Id="rId523" Type="http://schemas.openxmlformats.org/officeDocument/2006/relationships/hyperlink" Target="http://www.ushahidi.com/product/ushahidi/" TargetMode="External" /><Relationship Id="rId524" Type="http://schemas.openxmlformats.org/officeDocument/2006/relationships/hyperlink" Target="https://twitter.com/ushahidi" TargetMode="External" /><Relationship Id="rId525" Type="http://schemas.openxmlformats.org/officeDocument/2006/relationships/hyperlink" Target="http://worldmap.harvard.edu/" TargetMode="External" /><Relationship Id="rId526" Type="http://schemas.openxmlformats.org/officeDocument/2006/relationships/hyperlink" Target="http://nomenklatura.okfnlabs.org/" TargetMode="External" /><Relationship Id="rId527" Type="http://schemas.openxmlformats.org/officeDocument/2006/relationships/hyperlink" Target="http://nodegoat.net/" TargetMode="External" /><Relationship Id="rId528" Type="http://schemas.openxmlformats.org/officeDocument/2006/relationships/hyperlink" Target="https://twitter.com/nodegoat" TargetMode="External" /><Relationship Id="rId529" Type="http://schemas.openxmlformats.org/officeDocument/2006/relationships/hyperlink" Target="http://www.vosviewer.com/" TargetMode="External" /><Relationship Id="rId530" Type="http://schemas.openxmlformats.org/officeDocument/2006/relationships/hyperlink" Target="https://twitter.com/cwtsleiden" TargetMode="External" /><Relationship Id="rId531" Type="http://schemas.openxmlformats.org/officeDocument/2006/relationships/hyperlink" Target="http://www.viseyes.org/viseyes.htm" TargetMode="External" /><Relationship Id="rId532" Type="http://schemas.openxmlformats.org/officeDocument/2006/relationships/hyperlink" Target="http://www.peneloperesearch.com/" TargetMode="External" /><Relationship Id="rId533" Type="http://schemas.openxmlformats.org/officeDocument/2006/relationships/hyperlink" Target="https://twitter.com/penelope_rsrch" TargetMode="External" /><Relationship Id="rId534" Type="http://schemas.openxmlformats.org/officeDocument/2006/relationships/hyperlink" Target="http://asciidoctor.org/" TargetMode="External" /><Relationship Id="rId535" Type="http://schemas.openxmlformats.org/officeDocument/2006/relationships/hyperlink" Target="https://twitter.com/asciidoctor" TargetMode="External" /><Relationship Id="rId536" Type="http://schemas.openxmlformats.org/officeDocument/2006/relationships/hyperlink" Target="http://johnmacfarlane.net/pandoc/" TargetMode="External" /><Relationship Id="rId537" Type="http://schemas.openxmlformats.org/officeDocument/2006/relationships/hyperlink" Target="http://www.activepapers.org/" TargetMode="External" /><Relationship Id="rId538" Type="http://schemas.openxmlformats.org/officeDocument/2006/relationships/hyperlink" Target="https://twitter.com/ActivePapers" TargetMode="External" /><Relationship Id="rId539" Type="http://schemas.openxmlformats.org/officeDocument/2006/relationships/hyperlink" Target="https://collage.elsevier.com/" TargetMode="External" /><Relationship Id="rId540" Type="http://schemas.openxmlformats.org/officeDocument/2006/relationships/hyperlink" Target="http://yihui.name/knitr/" TargetMode="External" /><Relationship Id="rId541" Type="http://schemas.openxmlformats.org/officeDocument/2006/relationships/hyperlink" Target="https://twitter.com/xieyihui" TargetMode="External" /><Relationship Id="rId542" Type="http://schemas.openxmlformats.org/officeDocument/2006/relationships/hyperlink" Target="http://rmarkdown.rstudio.com/" TargetMode="External" /><Relationship Id="rId543" Type="http://schemas.openxmlformats.org/officeDocument/2006/relationships/hyperlink" Target="http://www.statistik.lmu.de/~leisch/Sweave/" TargetMode="External" /><Relationship Id="rId544" Type="http://schemas.openxmlformats.org/officeDocument/2006/relationships/hyperlink" Target="http://shiny.rstudio.com/" TargetMode="External" /><Relationship Id="rId545" Type="http://schemas.openxmlformats.org/officeDocument/2006/relationships/hyperlink" Target="http://www.aje.com/en" TargetMode="External" /><Relationship Id="rId546" Type="http://schemas.openxmlformats.org/officeDocument/2006/relationships/hyperlink" Target="http://www.paperrater.com/" TargetMode="External" /><Relationship Id="rId547" Type="http://schemas.openxmlformats.org/officeDocument/2006/relationships/hyperlink" Target="https://twitter.com/PaperRater" TargetMode="External" /><Relationship Id="rId548" Type="http://schemas.openxmlformats.org/officeDocument/2006/relationships/hyperlink" Target="http://en.wikipedia.org/wiki/Markdown" TargetMode="External" /><Relationship Id="rId549" Type="http://schemas.openxmlformats.org/officeDocument/2006/relationships/hyperlink" Target="https://twitter.com/markdown" TargetMode="External" /><Relationship Id="rId550" Type="http://schemas.openxmlformats.org/officeDocument/2006/relationships/hyperlink" Target="http://cochrane.fr/writingtool/testwebsite" TargetMode="External" /><Relationship Id="rId551" Type="http://schemas.openxmlformats.org/officeDocument/2006/relationships/hyperlink" Target="https://www.authorea.com/" TargetMode="External" /><Relationship Id="rId552" Type="http://schemas.openxmlformats.org/officeDocument/2006/relationships/hyperlink" Target="https://twitter.com/authorea" TargetMode="External" /><Relationship Id="rId553" Type="http://schemas.openxmlformats.org/officeDocument/2006/relationships/hyperlink" Target="https://draftin.com/" TargetMode="External" /><Relationship Id="rId554" Type="http://schemas.openxmlformats.org/officeDocument/2006/relationships/hyperlink" Target="https://twitter.com/natekontny" TargetMode="External" /><Relationship Id="rId555" Type="http://schemas.openxmlformats.org/officeDocument/2006/relationships/hyperlink" Target="http://fiduswriter.org/" TargetMode="External" /><Relationship Id="rId556" Type="http://schemas.openxmlformats.org/officeDocument/2006/relationships/hyperlink" Target="https://twitter.com/fiduswriter" TargetMode="External" /><Relationship Id="rId557" Type="http://schemas.openxmlformats.org/officeDocument/2006/relationships/hyperlink" Target="https://drive.google.com/" TargetMode="External" /><Relationship Id="rId558" Type="http://schemas.openxmlformats.org/officeDocument/2006/relationships/hyperlink" Target="https://twitter.com/googledrive" TargetMode="External" /><Relationship Id="rId559" Type="http://schemas.openxmlformats.org/officeDocument/2006/relationships/hyperlink" Target="https://drive.google.com/" TargetMode="External" /><Relationship Id="rId560" Type="http://schemas.openxmlformats.org/officeDocument/2006/relationships/hyperlink" Target="https://twitter.com/googledrive" TargetMode="External" /><Relationship Id="rId561" Type="http://schemas.openxmlformats.org/officeDocument/2006/relationships/hyperlink" Target="http://www.manuscriptsapp.com/" TargetMode="External" /><Relationship Id="rId562" Type="http://schemas.openxmlformats.org/officeDocument/2006/relationships/hyperlink" Target="https://twitter.com/manuscriptapp" TargetMode="External" /><Relationship Id="rId563" Type="http://schemas.openxmlformats.org/officeDocument/2006/relationships/hyperlink" Target="http://www.noodletools.com/" TargetMode="External" /><Relationship Id="rId564" Type="http://schemas.openxmlformats.org/officeDocument/2006/relationships/hyperlink" Target="https://twitter.com/noodletools" TargetMode="External" /><Relationship Id="rId565" Type="http://schemas.openxmlformats.org/officeDocument/2006/relationships/hyperlink" Target="https://www.overleaf.com/" TargetMode="External" /><Relationship Id="rId566" Type="http://schemas.openxmlformats.org/officeDocument/2006/relationships/hyperlink" Target="https://twitter.com/writelatex" TargetMode="External" /><Relationship Id="rId567" Type="http://schemas.openxmlformats.org/officeDocument/2006/relationships/hyperlink" Target="https://papeeria.com/" TargetMode="External" /><Relationship Id="rId568" Type="http://schemas.openxmlformats.org/officeDocument/2006/relationships/hyperlink" Target="https://twitter.com/Papeeria" TargetMode="External" /><Relationship Id="rId569" Type="http://schemas.openxmlformats.org/officeDocument/2006/relationships/hyperlink" Target="https://www.penflip.com/" TargetMode="External" /><Relationship Id="rId570" Type="http://schemas.openxmlformats.org/officeDocument/2006/relationships/hyperlink" Target="https://twitter.com/PenflipApp" TargetMode="External" /><Relationship Id="rId571" Type="http://schemas.openxmlformats.org/officeDocument/2006/relationships/hyperlink" Target="http://poetica.com/" TargetMode="External" /><Relationship Id="rId572" Type="http://schemas.openxmlformats.org/officeDocument/2006/relationships/hyperlink" Target="https://twitter.com/poetica" TargetMode="External" /><Relationship Id="rId573" Type="http://schemas.openxmlformats.org/officeDocument/2006/relationships/hyperlink" Target="https://quip.com/" TargetMode="External" /><Relationship Id="rId574" Type="http://schemas.openxmlformats.org/officeDocument/2006/relationships/hyperlink" Target="https://twitter.com/quip" TargetMode="External" /><Relationship Id="rId575" Type="http://schemas.openxmlformats.org/officeDocument/2006/relationships/hyperlink" Target="http://scalar.usc.edu/scalar/" TargetMode="External" /><Relationship Id="rId576" Type="http://schemas.openxmlformats.org/officeDocument/2006/relationships/hyperlink" Target="https://twitter.com/anvcscalar" TargetMode="External" /><Relationship Id="rId577" Type="http://schemas.openxmlformats.org/officeDocument/2006/relationships/hyperlink" Target="https://scigit.com/" TargetMode="External" /><Relationship Id="rId578" Type="http://schemas.openxmlformats.org/officeDocument/2006/relationships/hyperlink" Target="https://twitter.com/scigit" TargetMode="External" /><Relationship Id="rId579" Type="http://schemas.openxmlformats.org/officeDocument/2006/relationships/hyperlink" Target="https://www.sharelatex.com/" TargetMode="External" /><Relationship Id="rId580" Type="http://schemas.openxmlformats.org/officeDocument/2006/relationships/hyperlink" Target="https://twitter.com/sharelatex" TargetMode="External" /><Relationship Id="rId581" Type="http://schemas.openxmlformats.org/officeDocument/2006/relationships/hyperlink" Target="https://typewrite.io/" TargetMode="External" /><Relationship Id="rId582" Type="http://schemas.openxmlformats.org/officeDocument/2006/relationships/hyperlink" Target="https://twitter.com/Typewrite_io" TargetMode="External" /><Relationship Id="rId583" Type="http://schemas.openxmlformats.org/officeDocument/2006/relationships/hyperlink" Target="https://www.writelatex.com/" TargetMode="External" /><Relationship Id="rId584" Type="http://schemas.openxmlformats.org/officeDocument/2006/relationships/hyperlink" Target="https://twitter.com/writelatex" TargetMode="External" /><Relationship Id="rId585" Type="http://schemas.openxmlformats.org/officeDocument/2006/relationships/hyperlink" Target="http://git-scm.com/" TargetMode="External" /><Relationship Id="rId586" Type="http://schemas.openxmlformats.org/officeDocument/2006/relationships/hyperlink" Target="http://dexy.it/" TargetMode="External" /><Relationship Id="rId587" Type="http://schemas.openxmlformats.org/officeDocument/2006/relationships/hyperlink" Target="https://twitter.com/dexyit" TargetMode="External" /><Relationship Id="rId588" Type="http://schemas.openxmlformats.org/officeDocument/2006/relationships/hyperlink" Target="http://www.latex-project.org/" TargetMode="External" /><Relationship Id="rId589" Type="http://schemas.openxmlformats.org/officeDocument/2006/relationships/hyperlink" Target="http://cs.unibo.it/save-sd/rash/index.html" TargetMode="External" /><Relationship Id="rId590" Type="http://schemas.openxmlformats.org/officeDocument/2006/relationships/hyperlink" Target="http://www.literatureandlatte.com/scrivener.php" TargetMode="External" /><Relationship Id="rId591" Type="http://schemas.openxmlformats.org/officeDocument/2006/relationships/hyperlink" Target="https://twitter.com/ScrivenerApp" TargetMode="External" /><Relationship Id="rId592" Type="http://schemas.openxmlformats.org/officeDocument/2006/relationships/hyperlink" Target="https://stackedit.io/" TargetMode="External" /><Relationship Id="rId593" Type="http://schemas.openxmlformats.org/officeDocument/2006/relationships/hyperlink" Target="https://twitter.com/stackedit" TargetMode="External" /><Relationship Id="rId594" Type="http://schemas.openxmlformats.org/officeDocument/2006/relationships/hyperlink" Target="https://www.zotero.org/styles" TargetMode="External" /><Relationship Id="rId595" Type="http://schemas.openxmlformats.org/officeDocument/2006/relationships/hyperlink" Target="http://editor.citationstyles.org/" TargetMode="External" /><Relationship Id="rId596" Type="http://schemas.openxmlformats.org/officeDocument/2006/relationships/hyperlink" Target="https://twitter.com/csl_styles" TargetMode="External" /><Relationship Id="rId597" Type="http://schemas.openxmlformats.org/officeDocument/2006/relationships/hyperlink" Target="http://www.fore-cite.com/" TargetMode="External" /><Relationship Id="rId598" Type="http://schemas.openxmlformats.org/officeDocument/2006/relationships/hyperlink" Target="https://twitter.com/fore_cite" TargetMode="External" /><Relationship Id="rId599" Type="http://schemas.openxmlformats.org/officeDocument/2006/relationships/hyperlink" Target="http://crosscite.org/citeproc/" TargetMode="External" /><Relationship Id="rId600" Type="http://schemas.openxmlformats.org/officeDocument/2006/relationships/hyperlink" Target="https://perma.cc/" TargetMode="External" /><Relationship Id="rId601" Type="http://schemas.openxmlformats.org/officeDocument/2006/relationships/hyperlink" Target="https://twitter.com/permacc" TargetMode="External" /><Relationship Id="rId602" Type="http://schemas.openxmlformats.org/officeDocument/2006/relationships/hyperlink" Target="http://www.webcitation.org/" TargetMode="External" /><Relationship Id="rId603" Type="http://schemas.openxmlformats.org/officeDocument/2006/relationships/hyperlink" Target="http://www.scientificcitations.org/" TargetMode="External" /><Relationship Id="rId604" Type="http://schemas.openxmlformats.org/officeDocument/2006/relationships/hyperlink" Target="https://twitter.com/sci_citations" TargetMode="External" /><Relationship Id="rId605" Type="http://schemas.openxmlformats.org/officeDocument/2006/relationships/hyperlink" Target="http://mybinder.org/" TargetMode="External" /><Relationship Id="rId606" Type="http://schemas.openxmlformats.org/officeDocument/2006/relationships/hyperlink" Target="https://bitbucket.org/" TargetMode="External" /><Relationship Id="rId607" Type="http://schemas.openxmlformats.org/officeDocument/2006/relationships/hyperlink" Target="https://twitter.com/Bitbucket" TargetMode="External" /><Relationship Id="rId608" Type="http://schemas.openxmlformats.org/officeDocument/2006/relationships/hyperlink" Target="https://github.com/" TargetMode="External" /><Relationship Id="rId609" Type="http://schemas.openxmlformats.org/officeDocument/2006/relationships/hyperlink" Target="https://twitter.com/github" TargetMode="External" /><Relationship Id="rId610" Type="http://schemas.openxmlformats.org/officeDocument/2006/relationships/hyperlink" Target="https://about.gitlab.com/gitlab-com/" TargetMode="External" /><Relationship Id="rId611" Type="http://schemas.openxmlformats.org/officeDocument/2006/relationships/hyperlink" Target="https://twitter.com/gitlab" TargetMode="External" /><Relationship Id="rId612" Type="http://schemas.openxmlformats.org/officeDocument/2006/relationships/hyperlink" Target="http://www.runmycode.org/" TargetMode="External" /><Relationship Id="rId613" Type="http://schemas.openxmlformats.org/officeDocument/2006/relationships/hyperlink" Target="https://twitter.com/runmycode" TargetMode="External" /><Relationship Id="rId614" Type="http://schemas.openxmlformats.org/officeDocument/2006/relationships/hyperlink" Target="http://www.sciforge-project.org/" TargetMode="External" /><Relationship Id="rId615" Type="http://schemas.openxmlformats.org/officeDocument/2006/relationships/hyperlink" Target="http://researchcompendia.org/" TargetMode="External" /><Relationship Id="rId616" Type="http://schemas.openxmlformats.org/officeDocument/2006/relationships/hyperlink" Target="https://twitter.com/researchcompend" TargetMode="External" /><Relationship Id="rId617" Type="http://schemas.openxmlformats.org/officeDocument/2006/relationships/hyperlink" Target="http://neurovault.org/" TargetMode="External" /><Relationship Id="rId618" Type="http://schemas.openxmlformats.org/officeDocument/2006/relationships/hyperlink" Target="http://fcon_1000.projects.nitrc.org/" TargetMode="External" /><Relationship Id="rId619" Type="http://schemas.openxmlformats.org/officeDocument/2006/relationships/hyperlink" Target="https://twitter.com/nitrc_info" TargetMode="External" /><Relationship Id="rId620" Type="http://schemas.openxmlformats.org/officeDocument/2006/relationships/hyperlink" Target="https://biolincc.nhlbi.nih.gov/home/" TargetMode="External" /><Relationship Id="rId621" Type="http://schemas.openxmlformats.org/officeDocument/2006/relationships/hyperlink" Target="http://databrary.org/" TargetMode="External" /><Relationship Id="rId622" Type="http://schemas.openxmlformats.org/officeDocument/2006/relationships/hyperlink" Target="https://twitter.com/databrary" TargetMode="External" /><Relationship Id="rId623" Type="http://schemas.openxmlformats.org/officeDocument/2006/relationships/hyperlink" Target="https://www.dataone.org/" TargetMode="External" /><Relationship Id="rId624" Type="http://schemas.openxmlformats.org/officeDocument/2006/relationships/hyperlink" Target="https://twitter.com/DataONEorg" TargetMode="External" /><Relationship Id="rId625" Type="http://schemas.openxmlformats.org/officeDocument/2006/relationships/hyperlink" Target="http://www.ncbi.nlm.nih.gov/geo/" TargetMode="External" /><Relationship Id="rId626" Type="http://schemas.openxmlformats.org/officeDocument/2006/relationships/hyperlink" Target="http://www.gbif.org/" TargetMode="External" /><Relationship Id="rId627" Type="http://schemas.openxmlformats.org/officeDocument/2006/relationships/hyperlink" Target="https://twitter.com/GBIF" TargetMode="External" /><Relationship Id="rId628" Type="http://schemas.openxmlformats.org/officeDocument/2006/relationships/hyperlink" Target="https://www.icpsr.umich.edu/" TargetMode="External" /><Relationship Id="rId629" Type="http://schemas.openxmlformats.org/officeDocument/2006/relationships/hyperlink" Target="https://twitter.com/ICPSR" TargetMode="External" /><Relationship Id="rId630" Type="http://schemas.openxmlformats.org/officeDocument/2006/relationships/hyperlink" Target="https://knb.ecoinformatics.org/" TargetMode="External" /><Relationship Id="rId631" Type="http://schemas.openxmlformats.org/officeDocument/2006/relationships/hyperlink" Target="https://commons.mla.org/core/" TargetMode="External" /><Relationship Id="rId632" Type="http://schemas.openxmlformats.org/officeDocument/2006/relationships/hyperlink" Target="https://openfmri.org/" TargetMode="External" /><Relationship Id="rId633" Type="http://schemas.openxmlformats.org/officeDocument/2006/relationships/hyperlink" Target="https://twitter.com/openfmri" TargetMode="External" /><Relationship Id="rId634" Type="http://schemas.openxmlformats.org/officeDocument/2006/relationships/hyperlink" Target="http://www.pangaea.de/" TargetMode="External" /><Relationship Id="rId635" Type="http://schemas.openxmlformats.org/officeDocument/2006/relationships/hyperlink" Target="http://www.patientslikeme.com/" TargetMode="External" /><Relationship Id="rId636" Type="http://schemas.openxmlformats.org/officeDocument/2006/relationships/hyperlink" Target="https://twitter.com/patientslikeme" TargetMode="External" /><Relationship Id="rId637" Type="http://schemas.openxmlformats.org/officeDocument/2006/relationships/hyperlink" Target="http://www.icsu-wds.org/" TargetMode="External" /><Relationship Id="rId638" Type="http://schemas.openxmlformats.org/officeDocument/2006/relationships/hyperlink" Target="https://twitter.com/ICSU_WDS" TargetMode="External" /><Relationship Id="rId639" Type="http://schemas.openxmlformats.org/officeDocument/2006/relationships/hyperlink" Target="http://figshare.com/" TargetMode="External" /><Relationship Id="rId640" Type="http://schemas.openxmlformats.org/officeDocument/2006/relationships/hyperlink" Target="https://twitter.com/figshare" TargetMode="External" /><Relationship Id="rId641" Type="http://schemas.openxmlformats.org/officeDocument/2006/relationships/hyperlink" Target="http://arkivum.com/" TargetMode="External" /><Relationship Id="rId642" Type="http://schemas.openxmlformats.org/officeDocument/2006/relationships/hyperlink" Target="https://twitter.com/Arkivum" TargetMode="External" /><Relationship Id="rId643" Type="http://schemas.openxmlformats.org/officeDocument/2006/relationships/hyperlink" Target="http://datahub.io/" TargetMode="External" /><Relationship Id="rId644" Type="http://schemas.openxmlformats.org/officeDocument/2006/relationships/hyperlink" Target="https://oneshare.cdlib.org/xtf/search" TargetMode="External" /><Relationship Id="rId645" Type="http://schemas.openxmlformats.org/officeDocument/2006/relationships/hyperlink" Target="http://thedata.org/" TargetMode="External" /><Relationship Id="rId646" Type="http://schemas.openxmlformats.org/officeDocument/2006/relationships/hyperlink" Target="https://twitter.com/dataverseorg" TargetMode="External" /><Relationship Id="rId647" Type="http://schemas.openxmlformats.org/officeDocument/2006/relationships/hyperlink" Target="http://datadryad.org/" TargetMode="External" /><Relationship Id="rId648" Type="http://schemas.openxmlformats.org/officeDocument/2006/relationships/hyperlink" Target="https://twitter.com/datadryad" TargetMode="External" /><Relationship Id="rId649" Type="http://schemas.openxmlformats.org/officeDocument/2006/relationships/hyperlink" Target="http://data.mendeley.com/" TargetMode="External" /><Relationship Id="rId650" Type="http://schemas.openxmlformats.org/officeDocument/2006/relationships/hyperlink" Target="https://repositive.io/" TargetMode="External" /><Relationship Id="rId651" Type="http://schemas.openxmlformats.org/officeDocument/2006/relationships/hyperlink" Target="https://twitter.com/repositiveio" TargetMode="External" /><Relationship Id="rId652" Type="http://schemas.openxmlformats.org/officeDocument/2006/relationships/hyperlink" Target="http://zenodo.org/" TargetMode="External" /><Relationship Id="rId653" Type="http://schemas.openxmlformats.org/officeDocument/2006/relationships/hyperlink" Target="https://twitter.com/ZENODO_ORG" TargetMode="External" /><Relationship Id="rId654" Type="http://schemas.openxmlformats.org/officeDocument/2006/relationships/hyperlink" Target="http://academictorrents.com/" TargetMode="External" /><Relationship Id="rId655" Type="http://schemas.openxmlformats.org/officeDocument/2006/relationships/hyperlink" Target="http://morphomuseum.com/" TargetMode="External" /><Relationship Id="rId656" Type="http://schemas.openxmlformats.org/officeDocument/2006/relationships/hyperlink" Target="https://twitter.com/morphomuseum" TargetMode="External" /><Relationship Id="rId657" Type="http://schemas.openxmlformats.org/officeDocument/2006/relationships/hyperlink" Target="http://www.re3data.org/" TargetMode="External" /><Relationship Id="rId658" Type="http://schemas.openxmlformats.org/officeDocument/2006/relationships/hyperlink" Target="https://twitter.com/re3data" TargetMode="External" /><Relationship Id="rId659" Type="http://schemas.openxmlformats.org/officeDocument/2006/relationships/hyperlink" Target="http://www.labtube.tv/" TargetMode="External" /><Relationship Id="rId660" Type="http://schemas.openxmlformats.org/officeDocument/2006/relationships/hyperlink" Target="https://twitter.com/LabTube" TargetMode="External" /><Relationship Id="rId661" Type="http://schemas.openxmlformats.org/officeDocument/2006/relationships/hyperlink" Target="http://www.science-media.org/" TargetMode="External" /><Relationship Id="rId662" Type="http://schemas.openxmlformats.org/officeDocument/2006/relationships/hyperlink" Target="http://psychfiledrawer.org/" TargetMode="External" /><Relationship Id="rId663" Type="http://schemas.openxmlformats.org/officeDocument/2006/relationships/hyperlink" Target="https://twitter.com/PsychFileDrawer" TargetMode="External" /><Relationship Id="rId664" Type="http://schemas.openxmlformats.org/officeDocument/2006/relationships/hyperlink" Target="http://dissem.in/" TargetMode="External" /><Relationship Id="rId665" Type="http://schemas.openxmlformats.org/officeDocument/2006/relationships/hyperlink" Target="https://twitter.com/disseminOA" TargetMode="External" /><Relationship Id="rId666" Type="http://schemas.openxmlformats.org/officeDocument/2006/relationships/hyperlink" Target="http://www.cureus.com/" TargetMode="External" /><Relationship Id="rId667" Type="http://schemas.openxmlformats.org/officeDocument/2006/relationships/hyperlink" Target="https://twitter.com/CureusInc" TargetMode="External" /><Relationship Id="rId668" Type="http://schemas.openxmlformats.org/officeDocument/2006/relationships/hyperlink" Target="http://dropdeadpaper.com/" TargetMode="External" /><Relationship Id="rId669" Type="http://schemas.openxmlformats.org/officeDocument/2006/relationships/hyperlink" Target="http://myopenarchive.org/" TargetMode="External" /><Relationship Id="rId670" Type="http://schemas.openxmlformats.org/officeDocument/2006/relationships/hyperlink" Target="https://twitter.com/myopenarchive" TargetMode="External" /><Relationship Id="rId671" Type="http://schemas.openxmlformats.org/officeDocument/2006/relationships/hyperlink" Target="http://www.open-science-repository.com/" TargetMode="External" /><Relationship Id="rId672" Type="http://schemas.openxmlformats.org/officeDocument/2006/relationships/hyperlink" Target="https://hal.archives-ouvertes.fr/" TargetMode="External" /><Relationship Id="rId673" Type="http://schemas.openxmlformats.org/officeDocument/2006/relationships/hyperlink" Target="https://twitter.com/hal_fr" TargetMode="External" /><Relationship Id="rId674" Type="http://schemas.openxmlformats.org/officeDocument/2006/relationships/hyperlink" Target="http://arxiv.org/" TargetMode="External" /><Relationship Id="rId675" Type="http://schemas.openxmlformats.org/officeDocument/2006/relationships/hyperlink" Target="http://biorxiv.org/" TargetMode="External" /><Relationship Id="rId676" Type="http://schemas.openxmlformats.org/officeDocument/2006/relationships/hyperlink" Target="https://twitter.com/biorxivpreprint" TargetMode="External" /><Relationship Id="rId677" Type="http://schemas.openxmlformats.org/officeDocument/2006/relationships/hyperlink" Target="http://cogprints.org/" TargetMode="External" /><Relationship Id="rId678" Type="http://schemas.openxmlformats.org/officeDocument/2006/relationships/hyperlink" Target="https://peerj.com/preprints" TargetMode="External" /><Relationship Id="rId679" Type="http://schemas.openxmlformats.org/officeDocument/2006/relationships/hyperlink" Target="https://twitter.com/PeerJPrePrints" TargetMode="External" /><Relationship Id="rId680" Type="http://schemas.openxmlformats.org/officeDocument/2006/relationships/hyperlink" Target="http://www.ssrn.com/" TargetMode="External" /><Relationship Id="rId681" Type="http://schemas.openxmlformats.org/officeDocument/2006/relationships/hyperlink" Target="https://twitter.com/SSRN" TargetMode="External" /><Relationship Id="rId682" Type="http://schemas.openxmlformats.org/officeDocument/2006/relationships/hyperlink" Target="http://vixra.org/" TargetMode="External" /><Relationship Id="rId683" Type="http://schemas.openxmlformats.org/officeDocument/2006/relationships/hyperlink" Target="http://europepmc.org/" TargetMode="External" /><Relationship Id="rId684" Type="http://schemas.openxmlformats.org/officeDocument/2006/relationships/hyperlink" Target="https://twitter.com/EuropePMC_news" TargetMode="External" /><Relationship Id="rId685" Type="http://schemas.openxmlformats.org/officeDocument/2006/relationships/hyperlink" Target="http://www.ncbi.nlm.nih.gov/pmc/" TargetMode="External" /><Relationship Id="rId686" Type="http://schemas.openxmlformats.org/officeDocument/2006/relationships/hyperlink" Target="http://www.eposters.net/" TargetMode="External" /><Relationship Id="rId687" Type="http://schemas.openxmlformats.org/officeDocument/2006/relationships/hyperlink" Target="https://twitter.com/epostersnet" TargetMode="External" /><Relationship Id="rId688" Type="http://schemas.openxmlformats.org/officeDocument/2006/relationships/hyperlink" Target="http://f1000.com/posters" TargetMode="External" /><Relationship Id="rId689" Type="http://schemas.openxmlformats.org/officeDocument/2006/relationships/hyperlink" Target="https://twitter.com/F1000Posters" TargetMode="External" /><Relationship Id="rId690" Type="http://schemas.openxmlformats.org/officeDocument/2006/relationships/hyperlink" Target="https://www.scienceopen.com/collection/scienceopen_posters?4" TargetMode="External" /><Relationship Id="rId691" Type="http://schemas.openxmlformats.org/officeDocument/2006/relationships/hyperlink" Target="http://slideplayer.com/" TargetMode="External" /><Relationship Id="rId692" Type="http://schemas.openxmlformats.org/officeDocument/2006/relationships/hyperlink" Target="http://www.slideshare.net/" TargetMode="External" /><Relationship Id="rId693" Type="http://schemas.openxmlformats.org/officeDocument/2006/relationships/hyperlink" Target="https://twitter.com/SlideShare" TargetMode="External" /><Relationship Id="rId694" Type="http://schemas.openxmlformats.org/officeDocument/2006/relationships/hyperlink" Target="https://speakerdeck.com/" TargetMode="External" /><Relationship Id="rId695" Type="http://schemas.openxmlformats.org/officeDocument/2006/relationships/hyperlink" Target="https://twitter.com/speakerdeck" TargetMode="External" /><Relationship Id="rId696" Type="http://schemas.openxmlformats.org/officeDocument/2006/relationships/hyperlink" Target="http://www.scivee.tv/" TargetMode="External" /><Relationship Id="rId697" Type="http://schemas.openxmlformats.org/officeDocument/2006/relationships/hyperlink" Target="https://twitter.com/SciVee" TargetMode="External" /><Relationship Id="rId698" Type="http://schemas.openxmlformats.org/officeDocument/2006/relationships/hyperlink" Target="https://twitter.com/GlobalEventList" TargetMode="External" /><Relationship Id="rId699" Type="http://schemas.openxmlformats.org/officeDocument/2006/relationships/hyperlink" Target="http://lanyrd.com/" TargetMode="External" /><Relationship Id="rId700" Type="http://schemas.openxmlformats.org/officeDocument/2006/relationships/hyperlink" Target="https://twitter.com/lanyrd" TargetMode="External" /><Relationship Id="rId701" Type="http://schemas.openxmlformats.org/officeDocument/2006/relationships/hyperlink" Target="http://www.sciencesconf.org/" TargetMode="External" /><Relationship Id="rId702" Type="http://schemas.openxmlformats.org/officeDocument/2006/relationships/hyperlink" Target="https://www.omeka.net/" TargetMode="External" /><Relationship Id="rId703" Type="http://schemas.openxmlformats.org/officeDocument/2006/relationships/hyperlink" Target="https://twitter.com/omeka" TargetMode="External" /><Relationship Id="rId704" Type="http://schemas.openxmlformats.org/officeDocument/2006/relationships/hyperlink" Target="https://publons.com/" TargetMode="External" /><Relationship Id="rId705" Type="http://schemas.openxmlformats.org/officeDocument/2006/relationships/hyperlink" Target="https://twitter.com/Publons" TargetMode="External" /><Relationship Id="rId706" Type="http://schemas.openxmlformats.org/officeDocument/2006/relationships/hyperlink" Target="http://bmjopen.bmj.com/" TargetMode="External" /><Relationship Id="rId707" Type="http://schemas.openxmlformats.org/officeDocument/2006/relationships/hyperlink" Target="https://twitter.com/BMJ_Open" TargetMode="External" /><Relationship Id="rId708" Type="http://schemas.openxmlformats.org/officeDocument/2006/relationships/hyperlink" Target="http://axiosreview.org/" TargetMode="External" /><Relationship Id="rId709" Type="http://schemas.openxmlformats.org/officeDocument/2006/relationships/hyperlink" Target="https://twitter.com/axiosreview" TargetMode="External" /><Relationship Id="rId710" Type="http://schemas.openxmlformats.org/officeDocument/2006/relationships/hyperlink" Target="http://www.peerageofscience.org/" TargetMode="External" /><Relationship Id="rId711" Type="http://schemas.openxmlformats.org/officeDocument/2006/relationships/hyperlink" Target="https://twitter.com/peeragescience" TargetMode="External" /><Relationship Id="rId712" Type="http://schemas.openxmlformats.org/officeDocument/2006/relationships/hyperlink" Target="http://www.rubriq.com/" TargetMode="External" /><Relationship Id="rId713" Type="http://schemas.openxmlformats.org/officeDocument/2006/relationships/hyperlink" Target="https://twitter.com/RubriqNews" TargetMode="External" /><Relationship Id="rId714" Type="http://schemas.openxmlformats.org/officeDocument/2006/relationships/hyperlink" Target="http://www.bmj.com/" TargetMode="External" /><Relationship Id="rId715" Type="http://schemas.openxmlformats.org/officeDocument/2006/relationships/hyperlink" Target="https://twitter.com/bmj_latest" TargetMode="External" /><Relationship Id="rId716" Type="http://schemas.openxmlformats.org/officeDocument/2006/relationships/hyperlink" Target="http://haldanessieve.org/" TargetMode="External" /><Relationship Id="rId717" Type="http://schemas.openxmlformats.org/officeDocument/2006/relationships/hyperlink" Target="https://twitter.com/Haldanessieve" TargetMode="External" /><Relationship Id="rId718" Type="http://schemas.openxmlformats.org/officeDocument/2006/relationships/hyperlink" Target="https://scirate.com/" TargetMode="External" /><Relationship Id="rId719" Type="http://schemas.openxmlformats.org/officeDocument/2006/relationships/hyperlink" Target="https://twitter.com/scirate3" TargetMode="External" /><Relationship Id="rId720" Type="http://schemas.openxmlformats.org/officeDocument/2006/relationships/hyperlink" Target="https://selectedpapers.net/" TargetMode="External" /><Relationship Id="rId721" Type="http://schemas.openxmlformats.org/officeDocument/2006/relationships/hyperlink" Target="http://harvard.voxcharta.org/" TargetMode="External" /><Relationship Id="rId722" Type="http://schemas.openxmlformats.org/officeDocument/2006/relationships/hyperlink" Target="http://pre-val.org/" TargetMode="External" /><Relationship Id="rId723" Type="http://schemas.openxmlformats.org/officeDocument/2006/relationships/hyperlink" Target="https://twitter.com/adametkin" TargetMode="External" /><Relationship Id="rId724" Type="http://schemas.openxmlformats.org/officeDocument/2006/relationships/hyperlink" Target="http://www.lib-res.org/" TargetMode="External" /><Relationship Id="rId725" Type="http://schemas.openxmlformats.org/officeDocument/2006/relationships/hyperlink" Target="https://twitter.com/libreapp" TargetMode="External" /><Relationship Id="rId726" Type="http://schemas.openxmlformats.org/officeDocument/2006/relationships/hyperlink" Target="http://academickarma.org/" TargetMode="External" /><Relationship Id="rId727" Type="http://schemas.openxmlformats.org/officeDocument/2006/relationships/hyperlink" Target="https://twitter.com/AcademicKarma" TargetMode="External" /><Relationship Id="rId728" Type="http://schemas.openxmlformats.org/officeDocument/2006/relationships/hyperlink" Target="http://validation.scienceexchange.com/#/reproducibility-initiative" TargetMode="External" /><Relationship Id="rId729" Type="http://schemas.openxmlformats.org/officeDocument/2006/relationships/hyperlink" Target="https://twitter.com/_refinery" TargetMode="External" /><Relationship Id="rId730" Type="http://schemas.openxmlformats.org/officeDocument/2006/relationships/hyperlink" Target="http://www.edanzediting.com/journal_selector" TargetMode="External" /><Relationship Id="rId731" Type="http://schemas.openxmlformats.org/officeDocument/2006/relationships/hyperlink" Target="https://twitter.com/edanzediting" TargetMode="External" /><Relationship Id="rId732" Type="http://schemas.openxmlformats.org/officeDocument/2006/relationships/hyperlink" Target="http://etest.vbi.vt.edu/etblast3/" TargetMode="External" /><Relationship Id="rId733" Type="http://schemas.openxmlformats.org/officeDocument/2006/relationships/hyperlink" Target="http://www.biosemantics.org/jane/" TargetMode="External" /><Relationship Id="rId734" Type="http://schemas.openxmlformats.org/officeDocument/2006/relationships/hyperlink" Target="http://www.journalguide.com/" TargetMode="External" /><Relationship Id="rId735" Type="http://schemas.openxmlformats.org/officeDocument/2006/relationships/hyperlink" Target="https://twitter.com/JournalGuide" TargetMode="External" /><Relationship Id="rId736" Type="http://schemas.openxmlformats.org/officeDocument/2006/relationships/hyperlink" Target="http://www.sjfinder.com/" TargetMode="External" /><Relationship Id="rId737" Type="http://schemas.openxmlformats.org/officeDocument/2006/relationships/hyperlink" Target="https://twitter.com/SJFinder" TargetMode="External" /><Relationship Id="rId738" Type="http://schemas.openxmlformats.org/officeDocument/2006/relationships/hyperlink" Target="http://www.cabells.com/index.aspx" TargetMode="External" /><Relationship Id="rId739" Type="http://schemas.openxmlformats.org/officeDocument/2006/relationships/hyperlink" Target="http://doaj.org/" TargetMode="External" /><Relationship Id="rId740" Type="http://schemas.openxmlformats.org/officeDocument/2006/relationships/hyperlink" Target="https://twitter.com/DOAJplus" TargetMode="External" /><Relationship Id="rId741" Type="http://schemas.openxmlformats.org/officeDocument/2006/relationships/hyperlink" Target="http://www.enago.com/journal-information-tool.htm" TargetMode="External" /><Relationship Id="rId742" Type="http://schemas.openxmlformats.org/officeDocument/2006/relationships/hyperlink" Target="https://twitter.com/enagoglobal" TargetMode="External" /><Relationship Id="rId743" Type="http://schemas.openxmlformats.org/officeDocument/2006/relationships/hyperlink" Target="http://road.issn.org/" TargetMode="External" /><Relationship Id="rId744" Type="http://schemas.openxmlformats.org/officeDocument/2006/relationships/hyperlink" Target="https://twitter.com/ISSN_IC" TargetMode="External" /><Relationship Id="rId745" Type="http://schemas.openxmlformats.org/officeDocument/2006/relationships/hyperlink" Target="http://www.sherpa.ac.uk/romeo/" TargetMode="External" /><Relationship Id="rId746" Type="http://schemas.openxmlformats.org/officeDocument/2006/relationships/hyperlink" Target="https://twitter.com/SHERPAServices" TargetMode="External" /><Relationship Id="rId747" Type="http://schemas.openxmlformats.org/officeDocument/2006/relationships/hyperlink" Target="http://cofactorscience.com/" TargetMode="External" /><Relationship Id="rId748" Type="http://schemas.openxmlformats.org/officeDocument/2006/relationships/hyperlink" Target="https://twitter.com/cofactorsci" TargetMode="External" /><Relationship Id="rId749" Type="http://schemas.openxmlformats.org/officeDocument/2006/relationships/hyperlink" Target="http://thinkchecksubmit.org/" TargetMode="External" /><Relationship Id="rId750" Type="http://schemas.openxmlformats.org/officeDocument/2006/relationships/hyperlink" Target="https://twitter.com/tcs_campaign" TargetMode="External" /><Relationship Id="rId751" Type="http://schemas.openxmlformats.org/officeDocument/2006/relationships/hyperlink" Target="http://journalreviewer.org/" TargetMode="External" /><Relationship Id="rId752" Type="http://schemas.openxmlformats.org/officeDocument/2006/relationships/hyperlink" Target="http://www.journalysis.org/" TargetMode="External" /><Relationship Id="rId753" Type="http://schemas.openxmlformats.org/officeDocument/2006/relationships/hyperlink" Target="https://twitter.com/journalysis" TargetMode="External" /><Relationship Id="rId754" Type="http://schemas.openxmlformats.org/officeDocument/2006/relationships/hyperlink" Target="https://www.qoam.eu/" TargetMode="External" /><Relationship Id="rId755" Type="http://schemas.openxmlformats.org/officeDocument/2006/relationships/hyperlink" Target="http://sciforum.net/statistics" TargetMode="External" /><Relationship Id="rId756" Type="http://schemas.openxmlformats.org/officeDocument/2006/relationships/hyperlink" Target="https://twitter.com/sciforum" TargetMode="External" /><Relationship Id="rId757" Type="http://schemas.openxmlformats.org/officeDocument/2006/relationships/hyperlink" Target="http://scirev.sc/" TargetMode="External" /><Relationship Id="rId758" Type="http://schemas.openxmlformats.org/officeDocument/2006/relationships/hyperlink" Target="https://twitter.com/scirev" TargetMode="External" /><Relationship Id="rId759" Type="http://schemas.openxmlformats.org/officeDocument/2006/relationships/hyperlink" Target="http://books.openedition.org/" TargetMode="External" /><Relationship Id="rId760" Type="http://schemas.openxmlformats.org/officeDocument/2006/relationships/hyperlink" Target="https://twitter.com/oe_books" TargetMode="External" /><Relationship Id="rId761" Type="http://schemas.openxmlformats.org/officeDocument/2006/relationships/hyperlink" Target="http://www.audiovisualthinking.org/" TargetMode="External" /><Relationship Id="rId762" Type="http://schemas.openxmlformats.org/officeDocument/2006/relationships/hyperlink" Target="http://biodiversitydatajournal.com/" TargetMode="External" /><Relationship Id="rId763" Type="http://schemas.openxmlformats.org/officeDocument/2006/relationships/hyperlink" Target="https://twitter.com/BioDataJournal" TargetMode="External" /><Relationship Id="rId764" Type="http://schemas.openxmlformats.org/officeDocument/2006/relationships/hyperlink" Target="http://www.collabraoa.org/" TargetMode="External" /><Relationship Id="rId765" Type="http://schemas.openxmlformats.org/officeDocument/2006/relationships/hyperlink" Target="https://twitter.com/CollabraOA" TargetMode="External" /><Relationship Id="rId766" Type="http://schemas.openxmlformats.org/officeDocument/2006/relationships/hyperlink" Target="http://digitalhumanitiesnow.org/" TargetMode="External" /><Relationship Id="rId767" Type="http://schemas.openxmlformats.org/officeDocument/2006/relationships/hyperlink" Target="https://twitter.com/dhnow" TargetMode="External" /><Relationship Id="rId768" Type="http://schemas.openxmlformats.org/officeDocument/2006/relationships/hyperlink" Target="https://gowers.wordpress.com/2015/09/10/discrete-analysis-an-arxiv-overlay-journal/" TargetMode="External" /><Relationship Id="rId769" Type="http://schemas.openxmlformats.org/officeDocument/2006/relationships/hyperlink" Target="http://elifesciences.org/" TargetMode="External" /><Relationship Id="rId770" Type="http://schemas.openxmlformats.org/officeDocument/2006/relationships/hyperlink" Target="https://twitter.com/elife" TargetMode="External" /><Relationship Id="rId771" Type="http://schemas.openxmlformats.org/officeDocument/2006/relationships/hyperlink" Target="http://f1000.com/research" TargetMode="External" /><Relationship Id="rId772" Type="http://schemas.openxmlformats.org/officeDocument/2006/relationships/hyperlink" Target="https://twitter.com/F1000Research" TargetMode="External" /><Relationship Id="rId773" Type="http://schemas.openxmlformats.org/officeDocument/2006/relationships/hyperlink" Target="http://www.gigasciencejournal.com/" TargetMode="External" /><Relationship Id="rId774" Type="http://schemas.openxmlformats.org/officeDocument/2006/relationships/hyperlink" Target="https://twitter.com/GigaScience" TargetMode="External" /><Relationship Id="rId775" Type="http://schemas.openxmlformats.org/officeDocument/2006/relationships/hyperlink" Target="http://www.ipol.im/" TargetMode="External" /><Relationship Id="rId776" Type="http://schemas.openxmlformats.org/officeDocument/2006/relationships/hyperlink" Target="https://twitter.com/IPOL_journal" TargetMode="External" /><Relationship Id="rId777" Type="http://schemas.openxmlformats.org/officeDocument/2006/relationships/hyperlink" Target="http://journalofdigitalhumanities.org/" TargetMode="External" /><Relationship Id="rId778" Type="http://schemas.openxmlformats.org/officeDocument/2006/relationships/hyperlink" Target="https://twitter.com/JournalofDH" TargetMode="External" /><Relationship Id="rId779" Type="http://schemas.openxmlformats.org/officeDocument/2006/relationships/hyperlink" Target="https://www.openlibhums.org/" TargetMode="External" /><Relationship Id="rId780" Type="http://schemas.openxmlformats.org/officeDocument/2006/relationships/hyperlink" Target="https://twitter.com/openlibhums" TargetMode="External" /><Relationship Id="rId781" Type="http://schemas.openxmlformats.org/officeDocument/2006/relationships/hyperlink" Target="https://peerj.com/" TargetMode="External" /><Relationship Id="rId782" Type="http://schemas.openxmlformats.org/officeDocument/2006/relationships/hyperlink" Target="https://twitter.com/thePeerJ" TargetMode="External" /><Relationship Id="rId783" Type="http://schemas.openxmlformats.org/officeDocument/2006/relationships/hyperlink" Target="http://www.plosone.org/" TargetMode="External" /><Relationship Id="rId784" Type="http://schemas.openxmlformats.org/officeDocument/2006/relationships/hyperlink" Target="https://twitter.com/PLOSONE" TargetMode="External" /><Relationship Id="rId785" Type="http://schemas.openxmlformats.org/officeDocument/2006/relationships/hyperlink" Target="http://www.researchinvolvement.com/" TargetMode="External" /><Relationship Id="rId786" Type="http://schemas.openxmlformats.org/officeDocument/2006/relationships/hyperlink" Target="http://riojournal.com/" TargetMode="External" /><Relationship Id="rId787" Type="http://schemas.openxmlformats.org/officeDocument/2006/relationships/hyperlink" Target="https://twitter.com/RIOJournal" TargetMode="External" /><Relationship Id="rId788" Type="http://schemas.openxmlformats.org/officeDocument/2006/relationships/hyperlink" Target="https://www.scienceopen.com/collection/scienceopen_research?3" TargetMode="External" /><Relationship Id="rId789" Type="http://schemas.openxmlformats.org/officeDocument/2006/relationships/hyperlink" Target="https://twitter.com/SO_Research" TargetMode="External" /><Relationship Id="rId790" Type="http://schemas.openxmlformats.org/officeDocument/2006/relationships/hyperlink" Target="http://www.nature.com/sdata/" TargetMode="External" /><Relationship Id="rId791" Type="http://schemas.openxmlformats.org/officeDocument/2006/relationships/hyperlink" Target="https://twitter.com/ScientificData" TargetMode="External" /><Relationship Id="rId792" Type="http://schemas.openxmlformats.org/officeDocument/2006/relationships/hyperlink" Target="http://sjscience.org/" TargetMode="External" /><Relationship Id="rId793" Type="http://schemas.openxmlformats.org/officeDocument/2006/relationships/hyperlink" Target="https://twitter.com/social_sjs" TargetMode="External" /><Relationship Id="rId794" Type="http://schemas.openxmlformats.org/officeDocument/2006/relationships/hyperlink" Target="http://www.pensoft.net/page.php?P=14" TargetMode="External" /><Relationship Id="rId795" Type="http://schemas.openxmlformats.org/officeDocument/2006/relationships/hyperlink" Target="https://twitter.com/ZooKeys_Journal" TargetMode="External" /><Relationship Id="rId796" Type="http://schemas.openxmlformats.org/officeDocument/2006/relationships/hyperlink" Target="http://www.biomedcentral.com/" TargetMode="External" /><Relationship Id="rId797" Type="http://schemas.openxmlformats.org/officeDocument/2006/relationships/hyperlink" Target="https://twitter.com/BioMedCentral" TargetMode="External" /><Relationship Id="rId798" Type="http://schemas.openxmlformats.org/officeDocument/2006/relationships/hyperlink" Target="http://www.scielo.org/" TargetMode="External" /><Relationship Id="rId799" Type="http://schemas.openxmlformats.org/officeDocument/2006/relationships/hyperlink" Target="https://twitter.com/redescielo" TargetMode="External" /><Relationship Id="rId800" Type="http://schemas.openxmlformats.org/officeDocument/2006/relationships/hyperlink" Target="http://www.webmedcentral.com/" TargetMode="External" /><Relationship Id="rId801" Type="http://schemas.openxmlformats.org/officeDocument/2006/relationships/hyperlink" Target="https://twitter.com/WebmedCentral" TargetMode="External" /><Relationship Id="rId802" Type="http://schemas.openxmlformats.org/officeDocument/2006/relationships/hyperlink" Target="https://medium.com/@_daniel/publish-interactive-historical-documents-with-archivist-7019f6408ee6" TargetMode="External" /><Relationship Id="rId803" Type="http://schemas.openxmlformats.org/officeDocument/2006/relationships/hyperlink" Target="http://biotaxa.org/" TargetMode="External" /><Relationship Id="rId804" Type="http://schemas.openxmlformats.org/officeDocument/2006/relationships/hyperlink" Target="https://twitter.com/BiotaxaNews" TargetMode="External" /><Relationship Id="rId805" Type="http://schemas.openxmlformats.org/officeDocument/2006/relationships/hyperlink" Target="http://www.episciences.org/" TargetMode="External" /><Relationship Id="rId806" Type="http://schemas.openxmlformats.org/officeDocument/2006/relationships/hyperlink" Target="http://www.revues.org/" TargetMode="External" /><Relationship Id="rId807" Type="http://schemas.openxmlformats.org/officeDocument/2006/relationships/hyperlink" Target="https://twitter.com/revuesorg" TargetMode="External" /><Relationship Id="rId808" Type="http://schemas.openxmlformats.org/officeDocument/2006/relationships/hyperlink" Target="http://creativecommons.org/" TargetMode="External" /><Relationship Id="rId809" Type="http://schemas.openxmlformats.org/officeDocument/2006/relationships/hyperlink" Target="https://twitter.com/creativecommons" TargetMode="External" /><Relationship Id="rId810" Type="http://schemas.openxmlformats.org/officeDocument/2006/relationships/hyperlink" Target="http://www.doi.org/" TargetMode="External" /><Relationship Id="rId811" Type="http://schemas.openxmlformats.org/officeDocument/2006/relationships/hyperlink" Target="http://www.datacite.org/" TargetMode="External" /><Relationship Id="rId812" Type="http://schemas.openxmlformats.org/officeDocument/2006/relationships/hyperlink" Target="https://twitter.com/datacite" TargetMode="External" /><Relationship Id="rId813" Type="http://schemas.openxmlformats.org/officeDocument/2006/relationships/hyperlink" Target="https://www.peerageofscience.org/proceedings" TargetMode="External" /><Relationship Id="rId814" Type="http://schemas.openxmlformats.org/officeDocument/2006/relationships/hyperlink" Target="https://twitter.com/ProcPoS" TargetMode="External" /><Relationship Id="rId815" Type="http://schemas.openxmlformats.org/officeDocument/2006/relationships/hyperlink" Target="http://pressforward.org/" TargetMode="External" /><Relationship Id="rId816" Type="http://schemas.openxmlformats.org/officeDocument/2006/relationships/hyperlink" Target="https://twitter.com/pressfwd" TargetMode="External" /><Relationship Id="rId817" Type="http://schemas.openxmlformats.org/officeDocument/2006/relationships/hyperlink" Target="https://github.com/PeerJ/paper-now" TargetMode="External" /><Relationship Id="rId818" Type="http://schemas.openxmlformats.org/officeDocument/2006/relationships/hyperlink" Target="http://www.wikipedia.org/" TargetMode="External" /><Relationship Id="rId819" Type="http://schemas.openxmlformats.org/officeDocument/2006/relationships/hyperlink" Target="https://twitter.com/Wikipedia" TargetMode="External" /><Relationship Id="rId820" Type="http://schemas.openxmlformats.org/officeDocument/2006/relationships/hyperlink" Target="http://hypotheses.org/" TargetMode="External" /><Relationship Id="rId821" Type="http://schemas.openxmlformats.org/officeDocument/2006/relationships/hyperlink" Target="https://twitter.com/hypothesesorg" TargetMode="External" /><Relationship Id="rId822" Type="http://schemas.openxmlformats.org/officeDocument/2006/relationships/hyperlink" Target="http://researchblogging.org/" TargetMode="External" /><Relationship Id="rId823" Type="http://schemas.openxmlformats.org/officeDocument/2006/relationships/hyperlink" Target="https://twitter.com/ResearchBlogs" TargetMode="External" /><Relationship Id="rId824" Type="http://schemas.openxmlformats.org/officeDocument/2006/relationships/hyperlink" Target="http://scienceblogs.com/" TargetMode="External" /><Relationship Id="rId825" Type="http://schemas.openxmlformats.org/officeDocument/2006/relationships/hyperlink" Target="https://twitter.com/scienceblogs" TargetMode="External" /><Relationship Id="rId826" Type="http://schemas.openxmlformats.org/officeDocument/2006/relationships/hyperlink" Target="http://scientopia.org/" TargetMode="External" /><Relationship Id="rId827" Type="http://schemas.openxmlformats.org/officeDocument/2006/relationships/hyperlink" Target="https://twitter.com/ScientopiaBlogs" TargetMode="External" /><Relationship Id="rId828" Type="http://schemas.openxmlformats.org/officeDocument/2006/relationships/hyperlink" Target="http://www.scilogs.com/" TargetMode="External" /><Relationship Id="rId829" Type="http://schemas.openxmlformats.org/officeDocument/2006/relationships/hyperlink" Target="https://twitter.com/scilogscom" TargetMode="External" /><Relationship Id="rId830" Type="http://schemas.openxmlformats.org/officeDocument/2006/relationships/hyperlink" Target="http://scienceseeker.org/" TargetMode="External" /><Relationship Id="rId831" Type="http://schemas.openxmlformats.org/officeDocument/2006/relationships/hyperlink" Target="https://twitter.com/SciSeeker" TargetMode="External" /><Relationship Id="rId832" Type="http://schemas.openxmlformats.org/officeDocument/2006/relationships/hyperlink" Target="http://www.ecastnetwork.org/" TargetMode="External" /><Relationship Id="rId833" Type="http://schemas.openxmlformats.org/officeDocument/2006/relationships/hyperlink" Target="https://twitter.com/ECASTnetwork" TargetMode="External" /><Relationship Id="rId834" Type="http://schemas.openxmlformats.org/officeDocument/2006/relationships/hyperlink" Target="http://www.kids.frontiersin.org/" TargetMode="External" /><Relationship Id="rId835" Type="http://schemas.openxmlformats.org/officeDocument/2006/relationships/hyperlink" Target="https://twitter.com/FrontYoungMinds" TargetMode="External" /><Relationship Id="rId836" Type="http://schemas.openxmlformats.org/officeDocument/2006/relationships/hyperlink" Target="http://imascientist.ie/" TargetMode="External" /><Relationship Id="rId837" Type="http://schemas.openxmlformats.org/officeDocument/2006/relationships/hyperlink" Target="https://twitter.com/imascientist" TargetMode="External" /><Relationship Id="rId838" Type="http://schemas.openxmlformats.org/officeDocument/2006/relationships/hyperlink" Target="http://www.scienceshowoff.org/" TargetMode="External" /><Relationship Id="rId839" Type="http://schemas.openxmlformats.org/officeDocument/2006/relationships/hyperlink" Target="https://twitter.com/ScienceShowoff" TargetMode="External" /><Relationship Id="rId840" Type="http://schemas.openxmlformats.org/officeDocument/2006/relationships/hyperlink" Target="http://pintofscience.co.uk/" TargetMode="External" /><Relationship Id="rId841" Type="http://schemas.openxmlformats.org/officeDocument/2006/relationships/hyperlink" Target="https://twitter.com/pintofscience" TargetMode="External" /><Relationship Id="rId842" Type="http://schemas.openxmlformats.org/officeDocument/2006/relationships/hyperlink" Target="http://www.senseaboutscience.org/" TargetMode="External" /><Relationship Id="rId843" Type="http://schemas.openxmlformats.org/officeDocument/2006/relationships/hyperlink" Target="https://twitter.com/senseaboutsci" TargetMode="External" /><Relationship Id="rId844" Type="http://schemas.openxmlformats.org/officeDocument/2006/relationships/hyperlink" Target="http://www.senseaboutscience.org/pages/voys.html" TargetMode="External" /><Relationship Id="rId845" Type="http://schemas.openxmlformats.org/officeDocument/2006/relationships/hyperlink" Target="https://twitter.com/voiceofyoungsci" TargetMode="External" /><Relationship Id="rId846" Type="http://schemas.openxmlformats.org/officeDocument/2006/relationships/hyperlink" Target="https://www.reddit.com/r/science/" TargetMode="External" /><Relationship Id="rId847" Type="http://schemas.openxmlformats.org/officeDocument/2006/relationships/hyperlink" Target="https://twitter.com/Science_Reddit" TargetMode="External" /><Relationship Id="rId848" Type="http://schemas.openxmlformats.org/officeDocument/2006/relationships/hyperlink" Target="http://askforevidence.org/index" TargetMode="External" /><Relationship Id="rId849" Type="http://schemas.openxmlformats.org/officeDocument/2006/relationships/hyperlink" Target="https://twitter.com/senseaboutsci" TargetMode="External" /><Relationship Id="rId850" Type="http://schemas.openxmlformats.org/officeDocument/2006/relationships/hyperlink" Target="http://factcheckcentral.org/" TargetMode="External" /><Relationship Id="rId851" Type="http://schemas.openxmlformats.org/officeDocument/2006/relationships/hyperlink" Target="http://www.factcheck.org/scicheck/" TargetMode="External" /><Relationship Id="rId852" Type="http://schemas.openxmlformats.org/officeDocument/2006/relationships/hyperlink" Target="http://drawscience.blogspot.com/" TargetMode="External" /><Relationship Id="rId853" Type="http://schemas.openxmlformats.org/officeDocument/2006/relationships/hyperlink" Target="https://twitter.com/drawscience" TargetMode="External" /><Relationship Id="rId854" Type="http://schemas.openxmlformats.org/officeDocument/2006/relationships/hyperlink" Target="http://daily.jstor.org/" TargetMode="External" /><Relationship Id="rId855" Type="http://schemas.openxmlformats.org/officeDocument/2006/relationships/hyperlink" Target="https://twitter.com/JSTOR_Daily" TargetMode="External" /><Relationship Id="rId856" Type="http://schemas.openxmlformats.org/officeDocument/2006/relationships/hyperlink" Target="http://limn.it/" TargetMode="External" /><Relationship Id="rId857" Type="http://schemas.openxmlformats.org/officeDocument/2006/relationships/hyperlink" Target="https://twitter.com/LimnMagazine" TargetMode="External" /><Relationship Id="rId858" Type="http://schemas.openxmlformats.org/officeDocument/2006/relationships/hyperlink" Target="http://www.united-academics.org/" TargetMode="External" /><Relationship Id="rId859" Type="http://schemas.openxmlformats.org/officeDocument/2006/relationships/hyperlink" Target="https://twitter.com/United_Science" TargetMode="External" /><Relationship Id="rId860" Type="http://schemas.openxmlformats.org/officeDocument/2006/relationships/hyperlink" Target="http://www.elsevier.com/atlas" TargetMode="External" /><Relationship Id="rId861" Type="http://schemas.openxmlformats.org/officeDocument/2006/relationships/hyperlink" Target="https://twitter.com/ElsevierAtlas" TargetMode="External" /><Relationship Id="rId862" Type="http://schemas.openxmlformats.org/officeDocument/2006/relationships/hyperlink" Target="http://www.hastac.org/" TargetMode="External" /><Relationship Id="rId863" Type="http://schemas.openxmlformats.org/officeDocument/2006/relationships/hyperlink" Target="https://twitter.com/HASTAC" TargetMode="External" /><Relationship Id="rId864" Type="http://schemas.openxmlformats.org/officeDocument/2006/relationships/hyperlink" Target="http://www.socialsciencespace.com/" TargetMode="External" /><Relationship Id="rId865" Type="http://schemas.openxmlformats.org/officeDocument/2006/relationships/hyperlink" Target="https://twitter.com/socscispace" TargetMode="External" /><Relationship Id="rId866" Type="http://schemas.openxmlformats.org/officeDocument/2006/relationships/hyperlink" Target="https://www.growkudos.com/" TargetMode="External" /><Relationship Id="rId867" Type="http://schemas.openxmlformats.org/officeDocument/2006/relationships/hyperlink" Target="https://twitter.com/GrowKudos" TargetMode="External" /><Relationship Id="rId868" Type="http://schemas.openxmlformats.org/officeDocument/2006/relationships/hyperlink" Target="http://acawiki.org/" TargetMode="External" /><Relationship Id="rId869" Type="http://schemas.openxmlformats.org/officeDocument/2006/relationships/hyperlink" Target="https://twitter.com/acawiki" TargetMode="External" /><Relationship Id="rId870" Type="http://schemas.openxmlformats.org/officeDocument/2006/relationships/hyperlink" Target="http://tss.nautil.us/" TargetMode="External" /><Relationship Id="rId871" Type="http://schemas.openxmlformats.org/officeDocument/2006/relationships/hyperlink" Target="https://twitter.com/NautilusMag" TargetMode="External" /><Relationship Id="rId872" Type="http://schemas.openxmlformats.org/officeDocument/2006/relationships/hyperlink" Target="http://www.publiscize.com/" TargetMode="External" /><Relationship Id="rId873" Type="http://schemas.openxmlformats.org/officeDocument/2006/relationships/hyperlink" Target="https://twitter.com/publiscize" TargetMode="External" /><Relationship Id="rId874" Type="http://schemas.openxmlformats.org/officeDocument/2006/relationships/hyperlink" Target="http://www.sciencegist.com/" TargetMode="External" /><Relationship Id="rId875" Type="http://schemas.openxmlformats.org/officeDocument/2006/relationships/hyperlink" Target="https://twitter.com/ScienceGist" TargetMode="External" /><Relationship Id="rId876" Type="http://schemas.openxmlformats.org/officeDocument/2006/relationships/hyperlink" Target="http://sciworthy.com/" TargetMode="External" /><Relationship Id="rId877" Type="http://schemas.openxmlformats.org/officeDocument/2006/relationships/hyperlink" Target="https://twitter.com/sciworthy" TargetMode="External" /><Relationship Id="rId878" Type="http://schemas.openxmlformats.org/officeDocument/2006/relationships/hyperlink" Target="http://www.elsevier.com/connect/stm-digest-will-feature-lay-summaries-of-science-papers-with-societal-impact" TargetMode="External" /><Relationship Id="rId879" Type="http://schemas.openxmlformats.org/officeDocument/2006/relationships/hyperlink" Target="https://twitter.com/STMDigest" TargetMode="External" /><Relationship Id="rId880" Type="http://schemas.openxmlformats.org/officeDocument/2006/relationships/hyperlink" Target="http://usefulscience.org/" TargetMode="External" /><Relationship Id="rId881" Type="http://schemas.openxmlformats.org/officeDocument/2006/relationships/hyperlink" Target="https://twitter.com/usefulsci" TargetMode="External" /><Relationship Id="rId882" Type="http://schemas.openxmlformats.org/officeDocument/2006/relationships/hyperlink" Target="http://theconversation.com/uk" TargetMode="External" /><Relationship Id="rId883" Type="http://schemas.openxmlformats.org/officeDocument/2006/relationships/hyperlink" Target="https://twitter.com/ConversationUK" TargetMode="External" /><Relationship Id="rId884" Type="http://schemas.openxmlformats.org/officeDocument/2006/relationships/hyperlink" Target="http://www.beforetheabstract.com/" TargetMode="External" /><Relationship Id="rId885" Type="http://schemas.openxmlformats.org/officeDocument/2006/relationships/hyperlink" Target="https://twitter.com/b4theabstract" TargetMode="External" /><Relationship Id="rId886" Type="http://schemas.openxmlformats.org/officeDocument/2006/relationships/hyperlink" Target="http://www.beforetheabstract.com/" TargetMode="External" /><Relationship Id="rId887" Type="http://schemas.openxmlformats.org/officeDocument/2006/relationships/hyperlink" Target="https://twitter.com/b4theabstract" TargetMode="External" /><Relationship Id="rId888" Type="http://schemas.openxmlformats.org/officeDocument/2006/relationships/hyperlink" Target="http://www.famelab.org/" TargetMode="External" /><Relationship Id="rId889" Type="http://schemas.openxmlformats.org/officeDocument/2006/relationships/hyperlink" Target="https://twitter.com/famelabuk" TargetMode="External" /><Relationship Id="rId890" Type="http://schemas.openxmlformats.org/officeDocument/2006/relationships/hyperlink" Target="http://openscienceworld.com/" TargetMode="External" /><Relationship Id="rId891" Type="http://schemas.openxmlformats.org/officeDocument/2006/relationships/hyperlink" Target="https://twitter.com/_OScience" TargetMode="External" /><Relationship Id="rId892" Type="http://schemas.openxmlformats.org/officeDocument/2006/relationships/hyperlink" Target="http://storycollider.org/" TargetMode="External" /><Relationship Id="rId893" Type="http://schemas.openxmlformats.org/officeDocument/2006/relationships/hyperlink" Target="https://twitter.com/story_collider" TargetMode="External" /><Relationship Id="rId894" Type="http://schemas.openxmlformats.org/officeDocument/2006/relationships/hyperlink" Target="http://sciworthy.com/" TargetMode="External" /><Relationship Id="rId895" Type="http://schemas.openxmlformats.org/officeDocument/2006/relationships/hyperlink" Target="https://twitter.com/open_notebook" TargetMode="External" /><Relationship Id="rId896" Type="http://schemas.openxmlformats.org/officeDocument/2006/relationships/hyperlink" Target="http://threeminutethesis.org/" TargetMode="External" /><Relationship Id="rId897" Type="http://schemas.openxmlformats.org/officeDocument/2006/relationships/hyperlink" Target="https://twitter.com/3minutethesis" TargetMode="External" /><Relationship Id="rId898" Type="http://schemas.openxmlformats.org/officeDocument/2006/relationships/hyperlink" Target="http://realscientists.org/" TargetMode="External" /><Relationship Id="rId899" Type="http://schemas.openxmlformats.org/officeDocument/2006/relationships/hyperlink" Target="https://twitter.com/realscientists" TargetMode="External" /><Relationship Id="rId900" Type="http://schemas.openxmlformats.org/officeDocument/2006/relationships/hyperlink" Target="http://www.silk.co/" TargetMode="External" /><Relationship Id="rId901" Type="http://schemas.openxmlformats.org/officeDocument/2006/relationships/hyperlink" Target="https://twitter.com/SilkDotCo" TargetMode="External" /><Relationship Id="rId902" Type="http://schemas.openxmlformats.org/officeDocument/2006/relationships/hyperlink" Target="http://www.academia.edu/" TargetMode="External" /><Relationship Id="rId903" Type="http://schemas.openxmlformats.org/officeDocument/2006/relationships/hyperlink" Target="https://twitter.com/academia" TargetMode="External" /><Relationship Id="rId904" Type="http://schemas.openxmlformats.org/officeDocument/2006/relationships/hyperlink" Target="http://www.academicroom.com/" TargetMode="External" /><Relationship Id="rId905" Type="http://schemas.openxmlformats.org/officeDocument/2006/relationships/hyperlink" Target="https://twitter.com/academicroom" TargetMode="External" /><Relationship Id="rId906" Type="http://schemas.openxmlformats.org/officeDocument/2006/relationships/hyperlink" Target="http://authoraid.info/" TargetMode="External" /><Relationship Id="rId907" Type="http://schemas.openxmlformats.org/officeDocument/2006/relationships/hyperlink" Target="https://twitter.com/authoraid" TargetMode="External" /><Relationship Id="rId908" Type="http://schemas.openxmlformats.org/officeDocument/2006/relationships/hyperlink" Target="http://www.biowebspin.com/" TargetMode="External" /><Relationship Id="rId909" Type="http://schemas.openxmlformats.org/officeDocument/2006/relationships/hyperlink" Target="https://twitter.com/Biowebspin" TargetMode="External" /><Relationship Id="rId910" Type="http://schemas.openxmlformats.org/officeDocument/2006/relationships/hyperlink" Target="https://www.epernicus.com/network" TargetMode="External" /><Relationship Id="rId911" Type="http://schemas.openxmlformats.org/officeDocument/2006/relationships/hyperlink" Target="https://twitter.com/Epernicus" TargetMode="External" /><Relationship Id="rId912" Type="http://schemas.openxmlformats.org/officeDocument/2006/relationships/hyperlink" Target="http://labroots.com/" TargetMode="External" /><Relationship Id="rId913" Type="http://schemas.openxmlformats.org/officeDocument/2006/relationships/hyperlink" Target="https://twitter.com/LabRoots" TargetMode="External" /><Relationship Id="rId914" Type="http://schemas.openxmlformats.org/officeDocument/2006/relationships/hyperlink" Target="http://www.methodspace.com/" TargetMode="External" /><Relationship Id="rId915" Type="http://schemas.openxmlformats.org/officeDocument/2006/relationships/hyperlink" Target="https://twitter.com/SAGE_Methods" TargetMode="External" /><Relationship Id="rId916" Type="http://schemas.openxmlformats.org/officeDocument/2006/relationships/hyperlink" Target="https://www.mysciencework.com/" TargetMode="External" /><Relationship Id="rId917" Type="http://schemas.openxmlformats.org/officeDocument/2006/relationships/hyperlink" Target="https://twitter.com/MyScienceWork" TargetMode="External" /><Relationship Id="rId918" Type="http://schemas.openxmlformats.org/officeDocument/2006/relationships/hyperlink" Target="https://www.piirus.com/" TargetMode="External" /><Relationship Id="rId919" Type="http://schemas.openxmlformats.org/officeDocument/2006/relationships/hyperlink" Target="https://twitter.com/piirus_com" TargetMode="External" /><Relationship Id="rId920" Type="http://schemas.openxmlformats.org/officeDocument/2006/relationships/hyperlink" Target="http://www.profology.com/" TargetMode="External" /><Relationship Id="rId921" Type="http://schemas.openxmlformats.org/officeDocument/2006/relationships/hyperlink" Target="https://twitter.com/profology" TargetMode="External" /><Relationship Id="rId922" Type="http://schemas.openxmlformats.org/officeDocument/2006/relationships/hyperlink" Target="http://researchconnection.com/" TargetMode="External" /><Relationship Id="rId923" Type="http://schemas.openxmlformats.org/officeDocument/2006/relationships/hyperlink" Target="https://twitter.com/ResearchConn" TargetMode="External" /><Relationship Id="rId924" Type="http://schemas.openxmlformats.org/officeDocument/2006/relationships/hyperlink" Target="http://www.researchgate.net/" TargetMode="External" /><Relationship Id="rId925" Type="http://schemas.openxmlformats.org/officeDocument/2006/relationships/hyperlink" Target="https://twitter.com/ResearchGate" TargetMode="External" /><Relationship Id="rId926" Type="http://schemas.openxmlformats.org/officeDocument/2006/relationships/hyperlink" Target="http://www.scholarbridge.com/" TargetMode="External" /><Relationship Id="rId927" Type="http://schemas.openxmlformats.org/officeDocument/2006/relationships/hyperlink" Target="https://twitter.com/ScholarBridge" TargetMode="External" /><Relationship Id="rId928" Type="http://schemas.openxmlformats.org/officeDocument/2006/relationships/hyperlink" Target="http://sciforum.net/" TargetMode="External" /><Relationship Id="rId929" Type="http://schemas.openxmlformats.org/officeDocument/2006/relationships/hyperlink" Target="https://twitter.com/sciforum" TargetMode="External" /><Relationship Id="rId930" Type="http://schemas.openxmlformats.org/officeDocument/2006/relationships/hyperlink" Target="https://commons.mla.org/" TargetMode="External" /><Relationship Id="rId931" Type="http://schemas.openxmlformats.org/officeDocument/2006/relationships/hyperlink" Target="https://twitter.com/MLACommons" TargetMode="External" /><Relationship Id="rId932" Type="http://schemas.openxmlformats.org/officeDocument/2006/relationships/hyperlink" Target="http://www.academia-net.org/project/" TargetMode="External" /><Relationship Id="rId933" Type="http://schemas.openxmlformats.org/officeDocument/2006/relationships/hyperlink" Target="https://twitter.com/AcademiaNet_de" TargetMode="External" /><Relationship Id="rId934" Type="http://schemas.openxmlformats.org/officeDocument/2006/relationships/hyperlink" Target="http://scholar.google.com/citations" TargetMode="External" /><Relationship Id="rId935" Type="http://schemas.openxmlformats.org/officeDocument/2006/relationships/hyperlink" Target="http://www.incend.net/" TargetMode="External" /><Relationship Id="rId936" Type="http://schemas.openxmlformats.org/officeDocument/2006/relationships/hyperlink" Target="https://twitter.com/TheIncentive" TargetMode="External" /><Relationship Id="rId937" Type="http://schemas.openxmlformats.org/officeDocument/2006/relationships/hyperlink" Target="http://orcid.org/" TargetMode="External" /><Relationship Id="rId938" Type="http://schemas.openxmlformats.org/officeDocument/2006/relationships/hyperlink" Target="https://twitter.com/ORCID_Org" TargetMode="External" /><Relationship Id="rId939" Type="http://schemas.openxmlformats.org/officeDocument/2006/relationships/hyperlink" Target="http://www.researcherid.com/" TargetMode="External" /><Relationship Id="rId940" Type="http://schemas.openxmlformats.org/officeDocument/2006/relationships/hyperlink" Target="https://twitter.com/ResearcherID" TargetMode="External" /><Relationship Id="rId941" Type="http://schemas.openxmlformats.org/officeDocument/2006/relationships/hyperlink" Target="http://works.bepress.com/" TargetMode="External" /><Relationship Id="rId942" Type="http://schemas.openxmlformats.org/officeDocument/2006/relationships/hyperlink" Target="http://vivoweb.org/" TargetMode="External" /><Relationship Id="rId943" Type="http://schemas.openxmlformats.org/officeDocument/2006/relationships/hyperlink" Target="https://twitter.com/VIVOcollab" TargetMode="External" /><Relationship Id="rId944" Type="http://schemas.openxmlformats.org/officeDocument/2006/relationships/hyperlink" Target="http://loop.frontiersin.org/about" TargetMode="External" /><Relationship Id="rId945" Type="http://schemas.openxmlformats.org/officeDocument/2006/relationships/hyperlink" Target="https://www.linkedin.com/" TargetMode="External" /><Relationship Id="rId946" Type="http://schemas.openxmlformats.org/officeDocument/2006/relationships/hyperlink" Target="https://twitter.com/LinkedIn" TargetMode="External" /><Relationship Id="rId947" Type="http://schemas.openxmlformats.org/officeDocument/2006/relationships/hyperlink" Target="http://www.social-cite.org/" TargetMode="External" /><Relationship Id="rId948" Type="http://schemas.openxmlformats.org/officeDocument/2006/relationships/hyperlink" Target="https://twitter.com/socialcite" TargetMode="External" /><Relationship Id="rId949" Type="http://schemas.openxmlformats.org/officeDocument/2006/relationships/hyperlink" Target="http://nowcomment.com/" TargetMode="External" /><Relationship Id="rId950" Type="http://schemas.openxmlformats.org/officeDocument/2006/relationships/hyperlink" Target="https://twitter.com/nowcomment" TargetMode="External" /><Relationship Id="rId951" Type="http://schemas.openxmlformats.org/officeDocument/2006/relationships/hyperlink" Target="http://www.ncbi.nlm.nih.gov/pubmedcommons/" TargetMode="External" /><Relationship Id="rId952" Type="http://schemas.openxmlformats.org/officeDocument/2006/relationships/hyperlink" Target="https://twitter.com/PubMedCommons" TargetMode="External" /><Relationship Id="rId953" Type="http://schemas.openxmlformats.org/officeDocument/2006/relationships/hyperlink" Target="https://pubpeer.com/" TargetMode="External" /><Relationship Id="rId954" Type="http://schemas.openxmlformats.org/officeDocument/2006/relationships/hyperlink" Target="https://twitter.com/PubPeer" TargetMode="External" /><Relationship Id="rId955" Type="http://schemas.openxmlformats.org/officeDocument/2006/relationships/hyperlink" Target="http://reffit.com/" TargetMode="External" /><Relationship Id="rId956" Type="http://schemas.openxmlformats.org/officeDocument/2006/relationships/hyperlink" Target="http://www.atmospheric-chemistry-and-physics.net/" TargetMode="External" /><Relationship Id="rId957" Type="http://schemas.openxmlformats.org/officeDocument/2006/relationships/hyperlink" Target="https://thewinnower.com/" TargetMode="External" /><Relationship Id="rId958" Type="http://schemas.openxmlformats.org/officeDocument/2006/relationships/hyperlink" Target="https://twitter.com/theWinnower" TargetMode="External" /><Relationship Id="rId959" Type="http://schemas.openxmlformats.org/officeDocument/2006/relationships/hyperlink" Target="http://grigoriefflab.janelia.org/rejections" TargetMode="External" /><Relationship Id="rId960" Type="http://schemas.openxmlformats.org/officeDocument/2006/relationships/hyperlink" Target="http://www.epistemio.com/" TargetMode="External" /><Relationship Id="rId961" Type="http://schemas.openxmlformats.org/officeDocument/2006/relationships/hyperlink" Target="https://twitter.com/epistemio" TargetMode="External" /><Relationship Id="rId962" Type="http://schemas.openxmlformats.org/officeDocument/2006/relationships/hyperlink" Target="http://www.papercritic.com/" TargetMode="External" /><Relationship Id="rId963" Type="http://schemas.openxmlformats.org/officeDocument/2006/relationships/hyperlink" Target="https://twitter.com/PaperCritic" TargetMode="External" /><Relationship Id="rId964" Type="http://schemas.openxmlformats.org/officeDocument/2006/relationships/hyperlink" Target="http://www.peerevaluation.org/" TargetMode="External" /><Relationship Id="rId965" Type="http://schemas.openxmlformats.org/officeDocument/2006/relationships/hyperlink" Target="https://twitter.com/PeerEvaluation" TargetMode="External" /><Relationship Id="rId966" Type="http://schemas.openxmlformats.org/officeDocument/2006/relationships/hyperlink" Target="http://www.journallab.org/" TargetMode="External" /><Relationship Id="rId967" Type="http://schemas.openxmlformats.org/officeDocument/2006/relationships/hyperlink" Target="http://www.wikijournalclub.org/" TargetMode="External" /><Relationship Id="rId968" Type="http://schemas.openxmlformats.org/officeDocument/2006/relationships/hyperlink" Target="https://twitter.com/journalclubapp" TargetMode="External" /><Relationship Id="rId969" Type="http://schemas.openxmlformats.org/officeDocument/2006/relationships/hyperlink" Target="http://episciences.org/" TargetMode="External" /><Relationship Id="rId970" Type="http://schemas.openxmlformats.org/officeDocument/2006/relationships/hyperlink" Target="http://almreports.plos.org/" TargetMode="External" /><Relationship Id="rId971" Type="http://schemas.openxmlformats.org/officeDocument/2006/relationships/hyperlink" Target="https://twitter.com/PLOSALM" TargetMode="External" /><Relationship Id="rId972" Type="http://schemas.openxmlformats.org/officeDocument/2006/relationships/hyperlink" Target="http://alm.plos.org/" TargetMode="External" /><Relationship Id="rId973" Type="http://schemas.openxmlformats.org/officeDocument/2006/relationships/hyperlink" Target="https://twitter.com/PLOSALM" TargetMode="External" /><Relationship Id="rId974" Type="http://schemas.openxmlformats.org/officeDocument/2006/relationships/hyperlink" Target="http://www.altmetric.com/" TargetMode="External" /><Relationship Id="rId975" Type="http://schemas.openxmlformats.org/officeDocument/2006/relationships/hyperlink" Target="https://twitter.com/altmetric" TargetMode="External" /><Relationship Id="rId976" Type="http://schemas.openxmlformats.org/officeDocument/2006/relationships/hyperlink" Target="http://www.bookmetrix.com/" TargetMode="External" /><Relationship Id="rId977" Type="http://schemas.openxmlformats.org/officeDocument/2006/relationships/hyperlink" Target="https://twitter.com/bookmetrix" TargetMode="External" /><Relationship Id="rId978" Type="http://schemas.openxmlformats.org/officeDocument/2006/relationships/hyperlink" Target="https://impactstory.org/" TargetMode="External" /><Relationship Id="rId979" Type="http://schemas.openxmlformats.org/officeDocument/2006/relationships/hyperlink" Target="https://twitter.com/Impactstory" TargetMode="External" /><Relationship Id="rId980" Type="http://schemas.openxmlformats.org/officeDocument/2006/relationships/hyperlink" Target="http://dlm.plos.org/" TargetMode="External" /><Relationship Id="rId981" Type="http://schemas.openxmlformats.org/officeDocument/2006/relationships/hyperlink" Target="http://www.plumanalytics.com/" TargetMode="External" /><Relationship Id="rId982" Type="http://schemas.openxmlformats.org/officeDocument/2006/relationships/hyperlink" Target="https://twitter.com/PlumAnalytics" TargetMode="External" /><Relationship Id="rId983" Type="http://schemas.openxmlformats.org/officeDocument/2006/relationships/hyperlink" Target="http://alpha.richcitations.org/" TargetMode="External" /><Relationship Id="rId984" Type="http://schemas.openxmlformats.org/officeDocument/2006/relationships/hyperlink" Target="http://depsy.org/" TargetMode="External" /><Relationship Id="rId985" Type="http://schemas.openxmlformats.org/officeDocument/2006/relationships/hyperlink" Target="https://twitter.com/depsy_org" TargetMode="External" /><Relationship Id="rId986" Type="http://schemas.openxmlformats.org/officeDocument/2006/relationships/hyperlink" Target="http://bipublishers.es/" TargetMode="External" /><Relationship Id="rId987" Type="http://schemas.openxmlformats.org/officeDocument/2006/relationships/hyperlink" Target="http://chronograph.labs.crossref.org/" TargetMode="External" /><Relationship Id="rId988" Type="http://schemas.openxmlformats.org/officeDocument/2006/relationships/hyperlink" Target="http://www.harzing.com/pop.htm" TargetMode="External" /><Relationship Id="rId989" Type="http://schemas.openxmlformats.org/officeDocument/2006/relationships/hyperlink" Target="http://scholarometer.indiana.edu/" TargetMode="External" /><Relationship Id="rId990" Type="http://schemas.openxmlformats.org/officeDocument/2006/relationships/hyperlink" Target="https://twitter.com/scholarometer" TargetMode="External" /><Relationship Id="rId991" Type="http://schemas.openxmlformats.org/officeDocument/2006/relationships/hyperlink" Target="http://openresearchbadges.org/" TargetMode="External" /><Relationship Id="rId992" Type="http://schemas.openxmlformats.org/officeDocument/2006/relationships/hyperlink" Target="https://twitter.com/MozillaScience" TargetMode="External" /><Relationship Id="rId993" Type="http://schemas.openxmlformats.org/officeDocument/2006/relationships/hyperlink" Target="http://thomsonreuters.com/journal-citation-reports/" TargetMode="External" /><Relationship Id="rId994" Type="http://schemas.openxmlformats.org/officeDocument/2006/relationships/hyperlink" Target="https://twitter.com/ImpactFactor" TargetMode="External" /><Relationship Id="rId995" Type="http://schemas.openxmlformats.org/officeDocument/2006/relationships/hyperlink" Target="http://www.eigenfactor.org/" TargetMode="External" /><Relationship Id="rId996" Type="http://schemas.openxmlformats.org/officeDocument/2006/relationships/hyperlink" Target="https://twitter.com/Eigenfactor" TargetMode="External" /><Relationship Id="rId997" Type="http://schemas.openxmlformats.org/officeDocument/2006/relationships/hyperlink" Target="http://www.journalmetrics.com/" TargetMode="External" /><Relationship Id="rId998" Type="http://schemas.openxmlformats.org/officeDocument/2006/relationships/hyperlink" Target="https://twitter.com/scimago" TargetMode="External" /><Relationship Id="rId999" Type="http://schemas.openxmlformats.org/officeDocument/2006/relationships/hyperlink" Target="http://www.journalmetrics.com/" TargetMode="External" /><Relationship Id="rId1000" Type="http://schemas.openxmlformats.org/officeDocument/2006/relationships/hyperlink" Target="https://twitter.com/cwtsleiden" TargetMode="External" /><Relationship Id="rId1001" Type="http://schemas.openxmlformats.org/officeDocument/2006/relationships/hyperlink" Target="http://researchanalytics.thomsonreuters.com/incites/" TargetMode="External" /><Relationship Id="rId1002" Type="http://schemas.openxmlformats.org/officeDocument/2006/relationships/hyperlink" Target="https://twitter.com/InCites_TR" TargetMode="External" /><Relationship Id="rId1003" Type="http://schemas.openxmlformats.org/officeDocument/2006/relationships/hyperlink" Target="http://www.elsevier.com/online-tools/research-intelligence/products-and-services/scival" TargetMode="External" /><Relationship Id="rId1004" Type="http://schemas.openxmlformats.org/officeDocument/2006/relationships/hyperlink" Target="https://twitter.com/SciVal" TargetMode="External" /><Relationship Id="rId1005" Type="http://schemas.openxmlformats.org/officeDocument/2006/relationships/hyperlink" Target="http://tagteam.harvard.edu/" TargetMode="External" /><Relationship Id="rId1006" Type="http://schemas.openxmlformats.org/officeDocument/2006/relationships/hyperlink" Target="https://www.trelliscience.com/" TargetMode="External" /><Relationship Id="rId1007" Type="http://schemas.openxmlformats.org/officeDocument/2006/relationships/hyperlink" Target="https://twitter.com/Trelliscience" TargetMode="External" /><Relationship Id="rId1008" Type="http://schemas.openxmlformats.org/officeDocument/2006/relationships/hyperlink" Target="http://trendmd.com/" TargetMode="External" /><Relationship Id="rId1009" Type="http://schemas.openxmlformats.org/officeDocument/2006/relationships/hyperlink" Target="http://twitter.com/trendmd" TargetMode="External" /><Relationship Id="rId1010" Type="http://schemas.openxmlformats.org/officeDocument/2006/relationships/hyperlink" Target="http://www.oalib.com/preprints" TargetMode="External" /><Relationship Id="rId1011" Type="http://schemas.openxmlformats.org/officeDocument/2006/relationships/hyperlink" Target="http://www.oalib.com/journal" TargetMode="External" /><Relationship Id="rId1012" Type="http://schemas.openxmlformats.org/officeDocument/2006/relationships/hyperlink" Target="http://symplectic.co.uk/products/elements" TargetMode="External" /><Relationship Id="rId1013" Type="http://schemas.openxmlformats.org/officeDocument/2006/relationships/hyperlink" Target="https://twitter.com/Symplectic" TargetMode="External" /><Relationship Id="rId1014" Type="http://schemas.openxmlformats.org/officeDocument/2006/relationships/hyperlink" Target="https://breezio.com/" TargetMode="External" /><Relationship Id="rId1015" Type="http://schemas.openxmlformats.org/officeDocument/2006/relationships/hyperlink" Target="https://twitter.com/brzio" TargetMode="External" /><Relationship Id="rId1016" Type="http://schemas.openxmlformats.org/officeDocument/2006/relationships/hyperlink" Target="https://jasp-stats.org/" TargetMode="External" /><Relationship Id="rId1017" Type="http://schemas.openxmlformats.org/officeDocument/2006/relationships/hyperlink" Target="https://twitter.com/JASPStats" TargetMode="External" /><Relationship Id="rId1018" Type="http://schemas.openxmlformats.org/officeDocument/2006/relationships/hyperlink" Target="https://pubref.org/" TargetMode="External" /><Relationship Id="rId1019" Type="http://schemas.openxmlformats.org/officeDocument/2006/relationships/hyperlink" Target="http://twitter.com/pub_ref" TargetMode="External" /><Relationship Id="rId1020" Type="http://schemas.openxmlformats.org/officeDocument/2006/relationships/hyperlink" Target="https://researchweb.org/" TargetMode="External" /><Relationship Id="rId1021" Type="http://schemas.openxmlformats.org/officeDocument/2006/relationships/hyperlink" Target="http://www.jurn.org/" TargetMode="External" /><Relationship Id="rId1022" Type="http://schemas.openxmlformats.org/officeDocument/2006/relationships/hyperlink" Target="http://www.labsuit.com/" TargetMode="External" /><Relationship Id="rId1023" Type="http://schemas.openxmlformats.org/officeDocument/2006/relationships/hyperlink" Target="https://twitter.com/labsuit" TargetMode="External" /><Relationship Id="rId1024" Type="http://schemas.openxmlformats.org/officeDocument/2006/relationships/hyperlink" Target="https://www.lyx.org/" TargetMode="External" /><Relationship Id="rId1025" Type="http://schemas.openxmlformats.org/officeDocument/2006/relationships/comments" Target="../comments1.xml" /><Relationship Id="rId1026" Type="http://schemas.openxmlformats.org/officeDocument/2006/relationships/vmlDrawing" Target="../drawings/vmlDrawing1.vml" /><Relationship Id="rId102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bit.ly/innoscholcomm-list" TargetMode="External" /><Relationship Id="rId2" Type="http://schemas.openxmlformats.org/officeDocument/2006/relationships/hyperlink" Target="https://docs.google.com/spreadsheets/d/1KUMSeq_Pzp4KveZ7pb5rddcssk1XBTiLHniD0d3nDqo" TargetMode="External" /><Relationship Id="rId3" Type="http://schemas.openxmlformats.org/officeDocument/2006/relationships/hyperlink" Target="http://bit.ly/innoscholcomm-list" TargetMode="External" /><Relationship Id="rId4" Type="http://schemas.openxmlformats.org/officeDocument/2006/relationships/hyperlink" Target="http://dx.doi.org/10.6084/m9.figshare.1286826" TargetMode="External" /><Relationship Id="rId5" Type="http://schemas.openxmlformats.org/officeDocument/2006/relationships/hyperlink" Target="https://innoscholcomm.silk.co/" TargetMode="External" /><Relationship Id="rId6" Type="http://schemas.openxmlformats.org/officeDocument/2006/relationships/hyperlink" Target="https://101innovations.wordpress.com/" TargetMode="External" /><Relationship Id="rId7" Type="http://schemas.openxmlformats.org/officeDocument/2006/relationships/hyperlink" Target="http://connectedresearchers.com/online-tools-for-researchers/" TargetMode="External" /><Relationship Id="rId8" Type="http://schemas.openxmlformats.org/officeDocument/2006/relationships/hyperlink" Target="http://dirtdirectory.org/" TargetMode="External" /><Relationship Id="rId9" Type="http://schemas.openxmlformats.org/officeDocument/2006/relationships/hyperlink" Target="https://www.force11.org/catalog" TargetMode="External" /><Relationship Id="rId10" Type="http://schemas.openxmlformats.org/officeDocument/2006/relationships/hyperlink" Target="https://docs.google.com/document/d/1-6ZokH_dyeMYB5vXJNgSnzu6EtWtKrvgpB8nNHfZynU" TargetMode="External" /><Relationship Id="rId11" Type="http://schemas.openxmlformats.org/officeDocument/2006/relationships/hyperlink" Target="http://en.wikipedia.org/wiki/Comparison_of_research_networking_tools_and_research_profiling_systems" TargetMode="External" /><Relationship Id="rId12" Type="http://schemas.openxmlformats.org/officeDocument/2006/relationships/comments" Target="../comments2.xml" /><Relationship Id="rId13" Type="http://schemas.openxmlformats.org/officeDocument/2006/relationships/vmlDrawing" Target="../drawings/vmlDrawing2.vml" /><Relationship Id="rId1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Y779"/>
  <sheetViews>
    <sheetView showGridLines="0" tabSelected="1"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4.421875" defaultRowHeight="15.75" customHeight="1"/>
  <cols>
    <col min="1" max="1" width="0" style="0" hidden="1" customWidth="1"/>
    <col min="2" max="2" width="29.421875" style="0" customWidth="1"/>
    <col min="3" max="3" width="23.28125" style="0" customWidth="1"/>
    <col min="4" max="4" width="19.421875" style="0" customWidth="1"/>
    <col min="5" max="5" width="27.140625" style="0" customWidth="1"/>
    <col min="6" max="6" width="11.28125" style="0" customWidth="1"/>
    <col min="7" max="7" width="37.8515625" style="0" customWidth="1"/>
    <col min="8" max="8" width="28.8515625" style="0" customWidth="1"/>
    <col min="9" max="9" width="29.421875" style="0" customWidth="1"/>
    <col min="10" max="10" width="19.00390625" style="0" customWidth="1"/>
    <col min="11" max="11" width="14.00390625" style="0" customWidth="1"/>
    <col min="12" max="12" width="11.00390625" style="0" customWidth="1"/>
    <col min="13" max="13" width="8.140625" style="0" customWidth="1"/>
    <col min="14" max="14" width="8.421875" style="0" customWidth="1"/>
    <col min="15" max="15" width="12.57421875" style="0" customWidth="1"/>
    <col min="16" max="16" width="18.28125" style="0" customWidth="1"/>
    <col min="17" max="17" width="17.28125" style="0" customWidth="1"/>
    <col min="18" max="23" width="14.421875" style="0" customWidth="1"/>
    <col min="24" max="24" width="16.57421875" style="0" customWidth="1"/>
    <col min="25" max="25" width="43.7109375" style="0" customWidth="1"/>
  </cols>
  <sheetData>
    <row r="1" spans="1:25" ht="39.75" customHeight="1">
      <c r="A1" s="1" t="e">
        <f>image(getGABeacon("UA-61674904-1")&amp;"?pixel")</f>
        <v>#NAME?</v>
      </c>
      <c r="B1" s="2" t="str">
        <f>HYPERLINK("https://innoscholcomm.typeform.com/to/Csvr7b?source=101","Please take our survey!")</f>
        <v>Please take our survey!</v>
      </c>
      <c r="C1" s="247" t="s">
        <v>0</v>
      </c>
      <c r="D1" s="248"/>
      <c r="E1" s="248"/>
      <c r="F1" s="248"/>
      <c r="G1" s="249"/>
      <c r="H1" s="247" t="s">
        <v>1</v>
      </c>
      <c r="I1" s="248"/>
      <c r="J1" s="248"/>
      <c r="K1" s="248"/>
      <c r="L1" s="248"/>
      <c r="M1" s="248"/>
      <c r="N1" s="248"/>
      <c r="O1" s="248"/>
      <c r="P1" s="248"/>
      <c r="Q1" s="249"/>
      <c r="R1" s="3"/>
      <c r="S1" s="4"/>
      <c r="T1" s="5"/>
      <c r="U1" s="6"/>
      <c r="V1" s="7"/>
      <c r="W1" s="8"/>
      <c r="X1" s="9"/>
      <c r="Y1" s="10"/>
    </row>
    <row r="2" spans="1:25" ht="12.75">
      <c r="A2" s="1" t="s">
        <v>2</v>
      </c>
      <c r="B2" s="11" t="s">
        <v>3</v>
      </c>
      <c r="C2" s="12" t="s">
        <v>4</v>
      </c>
      <c r="D2" s="1" t="s">
        <v>5</v>
      </c>
      <c r="E2" s="13" t="s">
        <v>6</v>
      </c>
      <c r="F2" s="14" t="s">
        <v>7</v>
      </c>
      <c r="G2" s="11" t="s">
        <v>8</v>
      </c>
      <c r="H2" s="15" t="s">
        <v>9</v>
      </c>
      <c r="I2" s="16" t="s">
        <v>10</v>
      </c>
      <c r="J2" s="17" t="s">
        <v>11</v>
      </c>
      <c r="K2" s="10" t="s">
        <v>12</v>
      </c>
      <c r="L2" s="10" t="s">
        <v>13</v>
      </c>
      <c r="M2" s="10" t="s">
        <v>14</v>
      </c>
      <c r="N2" s="10" t="s">
        <v>15</v>
      </c>
      <c r="O2" s="10" t="s">
        <v>16</v>
      </c>
      <c r="P2" s="1" t="s">
        <v>17</v>
      </c>
      <c r="Q2" s="14" t="s">
        <v>18</v>
      </c>
      <c r="R2" s="3" t="s">
        <v>19</v>
      </c>
      <c r="S2" s="4" t="s">
        <v>20</v>
      </c>
      <c r="T2" s="5" t="s">
        <v>21</v>
      </c>
      <c r="U2" s="6" t="s">
        <v>22</v>
      </c>
      <c r="V2" s="7" t="s">
        <v>23</v>
      </c>
      <c r="W2" s="8" t="s">
        <v>24</v>
      </c>
      <c r="X2" s="9" t="s">
        <v>25</v>
      </c>
      <c r="Y2" s="10" t="s">
        <v>26</v>
      </c>
    </row>
    <row r="3" spans="1:25" ht="33" customHeight="1">
      <c r="A3" s="11" t="s">
        <v>2</v>
      </c>
      <c r="B3" s="18" t="s">
        <v>27</v>
      </c>
      <c r="C3" s="19" t="s">
        <v>28</v>
      </c>
      <c r="D3" s="18" t="s">
        <v>29</v>
      </c>
      <c r="E3" s="13" t="s">
        <v>30</v>
      </c>
      <c r="F3" s="11" t="s">
        <v>31</v>
      </c>
      <c r="G3" s="20" t="s">
        <v>32</v>
      </c>
      <c r="H3" s="21" t="s">
        <v>33</v>
      </c>
      <c r="I3" s="11" t="s">
        <v>34</v>
      </c>
      <c r="J3" s="11" t="s">
        <v>35</v>
      </c>
      <c r="K3" s="22" t="s">
        <v>36</v>
      </c>
      <c r="L3" s="22" t="s">
        <v>37</v>
      </c>
      <c r="M3" s="22" t="s">
        <v>38</v>
      </c>
      <c r="N3" s="22" t="s">
        <v>39</v>
      </c>
      <c r="O3" s="22" t="s">
        <v>40</v>
      </c>
      <c r="P3" s="18" t="s">
        <v>41</v>
      </c>
      <c r="Q3" s="18" t="s">
        <v>42</v>
      </c>
      <c r="R3" s="23" t="s">
        <v>43</v>
      </c>
      <c r="S3" s="24" t="s">
        <v>44</v>
      </c>
      <c r="T3" s="25" t="s">
        <v>45</v>
      </c>
      <c r="U3" s="6" t="s">
        <v>46</v>
      </c>
      <c r="V3" s="7" t="s">
        <v>47</v>
      </c>
      <c r="W3" s="26" t="s">
        <v>48</v>
      </c>
      <c r="X3" s="9" t="s">
        <v>49</v>
      </c>
      <c r="Y3" s="22" t="s">
        <v>50</v>
      </c>
    </row>
    <row r="4" spans="1:25" ht="51">
      <c r="A4" s="27">
        <v>1267</v>
      </c>
      <c r="B4" s="28" t="s">
        <v>51</v>
      </c>
      <c r="C4" s="29" t="s">
        <v>52</v>
      </c>
      <c r="D4" s="27">
        <v>2013</v>
      </c>
      <c r="E4" s="30" t="s">
        <v>53</v>
      </c>
      <c r="F4" s="27">
        <v>0</v>
      </c>
      <c r="G4" s="31" t="s">
        <v>54</v>
      </c>
      <c r="H4" s="32"/>
      <c r="I4" s="33" t="s">
        <v>55</v>
      </c>
      <c r="J4" s="27" t="s">
        <v>56</v>
      </c>
      <c r="K4" s="34"/>
      <c r="L4" s="34"/>
      <c r="M4" s="34"/>
      <c r="N4" s="34"/>
      <c r="O4" s="34"/>
      <c r="P4" s="29" t="s">
        <v>57</v>
      </c>
      <c r="Q4" s="35">
        <v>3668</v>
      </c>
      <c r="R4" s="36" t="s">
        <v>58</v>
      </c>
      <c r="S4" s="37" t="s">
        <v>58</v>
      </c>
      <c r="T4" s="38" t="s">
        <v>58</v>
      </c>
      <c r="U4" s="39" t="s">
        <v>58</v>
      </c>
      <c r="V4" s="40" t="s">
        <v>58</v>
      </c>
      <c r="W4" s="41" t="s">
        <v>58</v>
      </c>
      <c r="X4" s="42" t="s">
        <v>58</v>
      </c>
      <c r="Y4" s="43"/>
    </row>
    <row r="5" spans="1:25" ht="25.5">
      <c r="A5" s="44">
        <v>1590</v>
      </c>
      <c r="B5" s="45" t="s">
        <v>59</v>
      </c>
      <c r="C5" s="46" t="str">
        <f>HYPERLINK("https://aspredicted.org/","https://aspredicted.org/")</f>
        <v>https://aspredicted.org/</v>
      </c>
      <c r="D5" s="47">
        <v>2015</v>
      </c>
      <c r="E5" s="48" t="s">
        <v>53</v>
      </c>
      <c r="F5" s="47">
        <v>0</v>
      </c>
      <c r="G5" s="49" t="s">
        <v>60</v>
      </c>
      <c r="H5" s="50"/>
      <c r="I5" s="51" t="s">
        <v>61</v>
      </c>
      <c r="J5" s="47" t="s">
        <v>56</v>
      </c>
      <c r="K5" s="52"/>
      <c r="L5" s="52"/>
      <c r="M5" s="52"/>
      <c r="N5" s="43"/>
      <c r="O5" s="53"/>
      <c r="P5" s="54" t="s">
        <v>62</v>
      </c>
      <c r="Q5" s="55"/>
      <c r="R5" s="56" t="s">
        <v>58</v>
      </c>
      <c r="S5" s="57"/>
      <c r="T5" s="58"/>
      <c r="U5" s="59"/>
      <c r="V5" s="60"/>
      <c r="W5" s="61"/>
      <c r="X5" s="62"/>
      <c r="Y5" s="63"/>
    </row>
    <row r="6" spans="1:25" ht="38.25">
      <c r="A6" s="27">
        <v>1477</v>
      </c>
      <c r="B6" s="64" t="s">
        <v>63</v>
      </c>
      <c r="C6" s="65" t="s">
        <v>64</v>
      </c>
      <c r="D6" s="66">
        <v>2003</v>
      </c>
      <c r="E6" s="67" t="s">
        <v>53</v>
      </c>
      <c r="F6" s="27">
        <v>0</v>
      </c>
      <c r="G6" s="67" t="s">
        <v>65</v>
      </c>
      <c r="H6" s="63"/>
      <c r="I6" s="30" t="s">
        <v>66</v>
      </c>
      <c r="J6" s="27" t="s">
        <v>67</v>
      </c>
      <c r="K6" s="68"/>
      <c r="L6" s="68"/>
      <c r="M6" s="68"/>
      <c r="N6" s="68"/>
      <c r="O6" s="68"/>
      <c r="P6" s="69" t="s">
        <v>68</v>
      </c>
      <c r="Q6" s="35">
        <v>9165</v>
      </c>
      <c r="R6" s="70" t="s">
        <v>58</v>
      </c>
      <c r="S6" s="71"/>
      <c r="T6" s="72"/>
      <c r="U6" s="73"/>
      <c r="V6" s="74"/>
      <c r="W6" s="75"/>
      <c r="X6" s="76"/>
      <c r="Y6" s="77"/>
    </row>
    <row r="7" spans="1:25" ht="25.5">
      <c r="A7" s="27">
        <v>1542</v>
      </c>
      <c r="B7" s="64" t="s">
        <v>69</v>
      </c>
      <c r="C7" s="78" t="str">
        <f>HYPERLINK("https://dmptool.org/","https://dmptool.org/")</f>
        <v>https://dmptool.org/</v>
      </c>
      <c r="D7" s="66">
        <v>2011</v>
      </c>
      <c r="E7" s="64" t="s">
        <v>53</v>
      </c>
      <c r="F7" s="27">
        <v>0</v>
      </c>
      <c r="G7" s="67" t="s">
        <v>70</v>
      </c>
      <c r="H7" s="63"/>
      <c r="I7" s="30" t="s">
        <v>66</v>
      </c>
      <c r="J7" s="79" t="s">
        <v>67</v>
      </c>
      <c r="K7" s="68"/>
      <c r="L7" s="68"/>
      <c r="M7" s="68"/>
      <c r="N7" s="68"/>
      <c r="O7" s="68"/>
      <c r="P7" s="80" t="str">
        <f>HYPERLINK("https://twitter.com/TheDMPTool","https://twitter.com/TheDMPTool")</f>
        <v>https://twitter.com/TheDMPTool</v>
      </c>
      <c r="Q7" s="35">
        <v>362</v>
      </c>
      <c r="R7" s="36" t="s">
        <v>58</v>
      </c>
      <c r="S7" s="81"/>
      <c r="T7" s="82"/>
      <c r="U7" s="83"/>
      <c r="V7" s="84"/>
      <c r="W7" s="85"/>
      <c r="X7" s="86"/>
      <c r="Y7" s="77"/>
    </row>
    <row r="8" spans="1:25" ht="25.5">
      <c r="A8" s="27">
        <v>1268</v>
      </c>
      <c r="B8" s="28" t="s">
        <v>71</v>
      </c>
      <c r="C8" s="29" t="s">
        <v>72</v>
      </c>
      <c r="D8" s="27">
        <v>2013</v>
      </c>
      <c r="E8" s="30" t="s">
        <v>53</v>
      </c>
      <c r="F8" s="27">
        <v>0</v>
      </c>
      <c r="G8" s="33" t="s">
        <v>73</v>
      </c>
      <c r="H8" s="32"/>
      <c r="I8" s="33" t="s">
        <v>66</v>
      </c>
      <c r="J8" s="27" t="s">
        <v>67</v>
      </c>
      <c r="K8" s="34"/>
      <c r="L8" s="34"/>
      <c r="M8" s="34"/>
      <c r="N8" s="34"/>
      <c r="O8" s="34"/>
      <c r="P8" s="29" t="s">
        <v>74</v>
      </c>
      <c r="Q8" s="35">
        <v>941</v>
      </c>
      <c r="R8" s="87"/>
      <c r="S8" s="81"/>
      <c r="T8" s="38" t="s">
        <v>58</v>
      </c>
      <c r="U8" s="83"/>
      <c r="V8" s="84"/>
      <c r="W8" s="85"/>
      <c r="X8" s="88"/>
      <c r="Y8" s="43"/>
    </row>
    <row r="9" spans="1:25" ht="51">
      <c r="A9" s="27">
        <v>1478</v>
      </c>
      <c r="B9" s="64" t="s">
        <v>75</v>
      </c>
      <c r="C9" s="65" t="s">
        <v>76</v>
      </c>
      <c r="D9" s="66">
        <v>2001</v>
      </c>
      <c r="E9" s="67" t="s">
        <v>77</v>
      </c>
      <c r="F9" s="27">
        <v>1</v>
      </c>
      <c r="G9" s="89" t="s">
        <v>78</v>
      </c>
      <c r="H9" s="63"/>
      <c r="I9" s="30" t="s">
        <v>79</v>
      </c>
      <c r="J9" s="27" t="s">
        <v>80</v>
      </c>
      <c r="K9" s="68"/>
      <c r="L9" s="68"/>
      <c r="M9" s="68"/>
      <c r="N9" s="68"/>
      <c r="O9" s="68"/>
      <c r="P9" s="69" t="s">
        <v>81</v>
      </c>
      <c r="Q9" s="35">
        <v>9674</v>
      </c>
      <c r="R9" s="36" t="s">
        <v>58</v>
      </c>
      <c r="S9" s="81"/>
      <c r="T9" s="82"/>
      <c r="U9" s="83"/>
      <c r="V9" s="84"/>
      <c r="W9" s="85"/>
      <c r="X9" s="88"/>
      <c r="Y9" s="77"/>
    </row>
    <row r="10" spans="1:25" ht="51">
      <c r="A10" s="27">
        <v>1543</v>
      </c>
      <c r="B10" s="90" t="s">
        <v>82</v>
      </c>
      <c r="C10" s="78" t="str">
        <f>HYPERLINK("https://syneratio.com","https://syneratio.com")</f>
        <v>https://syneratio.com</v>
      </c>
      <c r="D10" s="66">
        <v>2012</v>
      </c>
      <c r="E10" s="30" t="s">
        <v>77</v>
      </c>
      <c r="F10" s="79">
        <v>1</v>
      </c>
      <c r="G10" s="67" t="s">
        <v>83</v>
      </c>
      <c r="H10" s="63" t="s">
        <v>84</v>
      </c>
      <c r="I10" s="30" t="s">
        <v>85</v>
      </c>
      <c r="J10" s="79" t="s">
        <v>80</v>
      </c>
      <c r="K10" s="68"/>
      <c r="L10" s="68"/>
      <c r="M10" s="68"/>
      <c r="N10" s="68"/>
      <c r="O10" s="68"/>
      <c r="P10" s="80" t="str">
        <f>HYPERLINK("https://twitter.com/Syneratio","https://twitter.com/Syneratio")</f>
        <v>https://twitter.com/Syneratio</v>
      </c>
      <c r="Q10" s="35">
        <v>4763</v>
      </c>
      <c r="R10" s="36" t="s">
        <v>58</v>
      </c>
      <c r="S10" s="37" t="s">
        <v>58</v>
      </c>
      <c r="T10" s="38" t="s">
        <v>58</v>
      </c>
      <c r="U10" s="83"/>
      <c r="V10" s="84"/>
      <c r="W10" s="85"/>
      <c r="X10" s="86"/>
      <c r="Y10" s="77"/>
    </row>
    <row r="11" spans="1:25" ht="51">
      <c r="A11" s="27">
        <v>1158</v>
      </c>
      <c r="B11" s="28" t="s">
        <v>86</v>
      </c>
      <c r="C11" s="29" t="s">
        <v>87</v>
      </c>
      <c r="D11" s="27">
        <v>2010</v>
      </c>
      <c r="E11" s="30" t="s">
        <v>77</v>
      </c>
      <c r="F11" s="27">
        <v>1</v>
      </c>
      <c r="G11" s="33" t="s">
        <v>88</v>
      </c>
      <c r="H11" s="91"/>
      <c r="I11" s="33" t="s">
        <v>89</v>
      </c>
      <c r="J11" s="27" t="s">
        <v>67</v>
      </c>
      <c r="K11" s="34"/>
      <c r="L11" s="34"/>
      <c r="M11" s="34"/>
      <c r="N11" s="34"/>
      <c r="O11" s="34"/>
      <c r="P11" s="89" t="s">
        <v>62</v>
      </c>
      <c r="Q11" s="92"/>
      <c r="R11" s="36" t="s">
        <v>90</v>
      </c>
      <c r="S11" s="37" t="s">
        <v>90</v>
      </c>
      <c r="T11" s="82"/>
      <c r="U11" s="83"/>
      <c r="V11" s="84"/>
      <c r="W11" s="41" t="s">
        <v>58</v>
      </c>
      <c r="X11" s="88"/>
      <c r="Y11" s="43"/>
    </row>
    <row r="12" spans="1:25" ht="51">
      <c r="A12" s="27">
        <v>1070</v>
      </c>
      <c r="B12" s="28" t="s">
        <v>91</v>
      </c>
      <c r="C12" s="29" t="s">
        <v>92</v>
      </c>
      <c r="D12" s="27">
        <v>2005</v>
      </c>
      <c r="E12" s="30" t="s">
        <v>77</v>
      </c>
      <c r="F12" s="27">
        <v>1</v>
      </c>
      <c r="G12" s="31" t="s">
        <v>93</v>
      </c>
      <c r="H12" s="93"/>
      <c r="I12" s="33" t="s">
        <v>89</v>
      </c>
      <c r="J12" s="27" t="s">
        <v>67</v>
      </c>
      <c r="K12" s="34"/>
      <c r="L12" s="34"/>
      <c r="M12" s="34"/>
      <c r="N12" s="34"/>
      <c r="O12" s="34"/>
      <c r="P12" s="89" t="s">
        <v>62</v>
      </c>
      <c r="Q12" s="92"/>
      <c r="R12" s="36" t="s">
        <v>58</v>
      </c>
      <c r="S12" s="81"/>
      <c r="T12" s="82"/>
      <c r="U12" s="83"/>
      <c r="V12" s="84"/>
      <c r="W12" s="85"/>
      <c r="X12" s="88"/>
      <c r="Y12" s="43"/>
    </row>
    <row r="13" spans="1:25" ht="25.5">
      <c r="A13" s="94">
        <v>1585</v>
      </c>
      <c r="B13" s="95" t="s">
        <v>94</v>
      </c>
      <c r="C13" s="96" t="s">
        <v>95</v>
      </c>
      <c r="D13" s="97">
        <v>2015</v>
      </c>
      <c r="E13" s="98" t="s">
        <v>96</v>
      </c>
      <c r="F13" s="99">
        <v>1</v>
      </c>
      <c r="G13" s="100" t="s">
        <v>97</v>
      </c>
      <c r="H13" s="63"/>
      <c r="I13" s="98" t="s">
        <v>98</v>
      </c>
      <c r="J13" s="99" t="s">
        <v>67</v>
      </c>
      <c r="K13" s="68"/>
      <c r="L13" s="68"/>
      <c r="M13" s="68"/>
      <c r="N13" s="68"/>
      <c r="O13" s="68"/>
      <c r="P13" s="101" t="s">
        <v>99</v>
      </c>
      <c r="Q13" s="102">
        <v>166</v>
      </c>
      <c r="R13" s="103"/>
      <c r="S13" s="104"/>
      <c r="T13" s="58"/>
      <c r="U13" s="105"/>
      <c r="V13" s="60"/>
      <c r="W13" s="106"/>
      <c r="X13" s="62"/>
      <c r="Y13" s="77"/>
    </row>
    <row r="14" spans="1:25" ht="51">
      <c r="A14" s="27">
        <v>1479</v>
      </c>
      <c r="B14" s="64" t="s">
        <v>100</v>
      </c>
      <c r="C14" s="65" t="s">
        <v>101</v>
      </c>
      <c r="D14" s="66">
        <v>2010</v>
      </c>
      <c r="E14" s="67" t="s">
        <v>77</v>
      </c>
      <c r="F14" s="27">
        <v>1</v>
      </c>
      <c r="G14" s="67" t="s">
        <v>102</v>
      </c>
      <c r="H14" s="63"/>
      <c r="I14" s="30" t="s">
        <v>98</v>
      </c>
      <c r="J14" s="27" t="s">
        <v>103</v>
      </c>
      <c r="K14" s="68"/>
      <c r="L14" s="68"/>
      <c r="M14" s="68"/>
      <c r="N14" s="68"/>
      <c r="O14" s="68"/>
      <c r="P14" s="69" t="s">
        <v>104</v>
      </c>
      <c r="Q14" s="35">
        <v>2031</v>
      </c>
      <c r="R14" s="70" t="s">
        <v>58</v>
      </c>
      <c r="S14" s="71"/>
      <c r="T14" s="72"/>
      <c r="U14" s="73"/>
      <c r="V14" s="74"/>
      <c r="W14" s="75"/>
      <c r="X14" s="76"/>
      <c r="Y14" s="77"/>
    </row>
    <row r="15" spans="1:25" ht="51">
      <c r="A15" s="27">
        <v>1389</v>
      </c>
      <c r="B15" s="28" t="s">
        <v>105</v>
      </c>
      <c r="C15" s="29" t="s">
        <v>106</v>
      </c>
      <c r="D15" s="27">
        <v>2015</v>
      </c>
      <c r="E15" s="30" t="s">
        <v>77</v>
      </c>
      <c r="F15" s="27">
        <v>1</v>
      </c>
      <c r="G15" s="33" t="s">
        <v>107</v>
      </c>
      <c r="H15" s="93"/>
      <c r="I15" s="33" t="s">
        <v>108</v>
      </c>
      <c r="J15" s="27" t="s">
        <v>109</v>
      </c>
      <c r="K15" s="34"/>
      <c r="L15" s="34"/>
      <c r="M15" s="34"/>
      <c r="N15" s="34"/>
      <c r="O15" s="34"/>
      <c r="P15" s="89" t="s">
        <v>62</v>
      </c>
      <c r="Q15" s="92"/>
      <c r="R15" s="87"/>
      <c r="S15" s="37" t="s">
        <v>58</v>
      </c>
      <c r="T15" s="82"/>
      <c r="U15" s="83"/>
      <c r="V15" s="84"/>
      <c r="W15" s="41" t="s">
        <v>58</v>
      </c>
      <c r="X15" s="88"/>
      <c r="Y15" s="43"/>
    </row>
    <row r="16" spans="1:25" ht="38.25">
      <c r="A16" s="27">
        <v>1402</v>
      </c>
      <c r="B16" s="64" t="s">
        <v>110</v>
      </c>
      <c r="C16" s="29" t="s">
        <v>111</v>
      </c>
      <c r="D16" s="66">
        <v>2015</v>
      </c>
      <c r="E16" s="30" t="s">
        <v>112</v>
      </c>
      <c r="F16" s="27">
        <v>2</v>
      </c>
      <c r="G16" s="33" t="s">
        <v>113</v>
      </c>
      <c r="H16" s="63"/>
      <c r="I16" s="31" t="s">
        <v>79</v>
      </c>
      <c r="J16" s="27" t="s">
        <v>109</v>
      </c>
      <c r="K16" s="68"/>
      <c r="L16" s="68"/>
      <c r="M16" s="68"/>
      <c r="N16" s="68"/>
      <c r="O16" s="107"/>
      <c r="P16" s="108" t="s">
        <v>114</v>
      </c>
      <c r="Q16" s="35">
        <v>92</v>
      </c>
      <c r="R16" s="36" t="s">
        <v>58</v>
      </c>
      <c r="S16" s="81"/>
      <c r="T16" s="82"/>
      <c r="U16" s="83"/>
      <c r="V16" s="84"/>
      <c r="W16" s="85"/>
      <c r="X16" s="88"/>
      <c r="Y16" s="77"/>
    </row>
    <row r="17" spans="1:25" ht="38.25">
      <c r="A17" s="27">
        <v>1159</v>
      </c>
      <c r="B17" s="28" t="s">
        <v>115</v>
      </c>
      <c r="C17" s="29" t="s">
        <v>116</v>
      </c>
      <c r="D17" s="27">
        <v>2010</v>
      </c>
      <c r="E17" s="30" t="s">
        <v>112</v>
      </c>
      <c r="F17" s="27">
        <v>2</v>
      </c>
      <c r="G17" s="33" t="s">
        <v>117</v>
      </c>
      <c r="H17" s="93"/>
      <c r="I17" s="33" t="s">
        <v>118</v>
      </c>
      <c r="J17" s="27" t="s">
        <v>67</v>
      </c>
      <c r="K17" s="34"/>
      <c r="L17" s="34"/>
      <c r="M17" s="34"/>
      <c r="N17" s="34"/>
      <c r="O17" s="34"/>
      <c r="P17" s="29" t="s">
        <v>119</v>
      </c>
      <c r="Q17" s="35" t="s">
        <v>120</v>
      </c>
      <c r="R17" s="36" t="s">
        <v>58</v>
      </c>
      <c r="S17" s="81"/>
      <c r="T17" s="82"/>
      <c r="U17" s="83"/>
      <c r="V17" s="84"/>
      <c r="W17" s="85"/>
      <c r="X17" s="88"/>
      <c r="Y17" s="43"/>
    </row>
    <row r="18" spans="1:25" ht="25.5">
      <c r="A18" s="27">
        <v>1269</v>
      </c>
      <c r="B18" s="28" t="s">
        <v>121</v>
      </c>
      <c r="C18" s="29" t="s">
        <v>122</v>
      </c>
      <c r="D18" s="27">
        <v>2013</v>
      </c>
      <c r="E18" s="30" t="s">
        <v>112</v>
      </c>
      <c r="F18" s="27">
        <v>2</v>
      </c>
      <c r="G18" s="33" t="s">
        <v>123</v>
      </c>
      <c r="H18" s="93"/>
      <c r="I18" s="33" t="s">
        <v>124</v>
      </c>
      <c r="J18" s="27" t="s">
        <v>67</v>
      </c>
      <c r="K18" s="34"/>
      <c r="L18" s="34"/>
      <c r="M18" s="34"/>
      <c r="N18" s="109"/>
      <c r="O18" s="34"/>
      <c r="P18" s="29" t="s">
        <v>125</v>
      </c>
      <c r="Q18" s="35">
        <v>1094</v>
      </c>
      <c r="R18" s="36" t="s">
        <v>58</v>
      </c>
      <c r="S18" s="81"/>
      <c r="T18" s="82"/>
      <c r="U18" s="83"/>
      <c r="V18" s="84"/>
      <c r="W18" s="85"/>
      <c r="X18" s="88"/>
      <c r="Y18" s="43"/>
    </row>
    <row r="19" spans="1:25" ht="25.5">
      <c r="A19" s="27">
        <v>1482</v>
      </c>
      <c r="B19" s="64" t="s">
        <v>126</v>
      </c>
      <c r="C19" s="65" t="s">
        <v>127</v>
      </c>
      <c r="D19" s="66">
        <v>2014</v>
      </c>
      <c r="E19" s="67" t="s">
        <v>112</v>
      </c>
      <c r="F19" s="27">
        <v>2</v>
      </c>
      <c r="G19" s="67" t="s">
        <v>128</v>
      </c>
      <c r="H19" s="63"/>
      <c r="I19" s="30" t="s">
        <v>124</v>
      </c>
      <c r="J19" s="27" t="s">
        <v>129</v>
      </c>
      <c r="K19" s="68"/>
      <c r="L19" s="68"/>
      <c r="M19" s="68"/>
      <c r="N19" s="68"/>
      <c r="O19" s="68"/>
      <c r="P19" s="69" t="s">
        <v>130</v>
      </c>
      <c r="Q19" s="35">
        <v>7290</v>
      </c>
      <c r="R19" s="70" t="s">
        <v>58</v>
      </c>
      <c r="S19" s="71"/>
      <c r="T19" s="72"/>
      <c r="U19" s="73"/>
      <c r="V19" s="74"/>
      <c r="W19" s="75"/>
      <c r="X19" s="76"/>
      <c r="Y19" s="77"/>
    </row>
    <row r="20" spans="1:25" ht="25.5">
      <c r="A20" s="27">
        <v>1186</v>
      </c>
      <c r="B20" s="28" t="s">
        <v>131</v>
      </c>
      <c r="C20" s="29" t="s">
        <v>132</v>
      </c>
      <c r="D20" s="27">
        <v>2011</v>
      </c>
      <c r="E20" s="30" t="s">
        <v>112</v>
      </c>
      <c r="F20" s="27">
        <v>2</v>
      </c>
      <c r="G20" s="33" t="s">
        <v>133</v>
      </c>
      <c r="H20" s="93"/>
      <c r="I20" s="33" t="s">
        <v>124</v>
      </c>
      <c r="J20" s="27" t="s">
        <v>67</v>
      </c>
      <c r="K20" s="34"/>
      <c r="L20" s="34"/>
      <c r="M20" s="34"/>
      <c r="N20" s="34"/>
      <c r="O20" s="34"/>
      <c r="P20" s="89" t="s">
        <v>62</v>
      </c>
      <c r="Q20" s="92"/>
      <c r="R20" s="36" t="s">
        <v>58</v>
      </c>
      <c r="S20" s="81"/>
      <c r="T20" s="82"/>
      <c r="U20" s="83"/>
      <c r="V20" s="84"/>
      <c r="W20" s="85"/>
      <c r="X20" s="88"/>
      <c r="Y20" s="43"/>
    </row>
    <row r="21" spans="1:25" ht="25.5">
      <c r="A21" s="27">
        <v>1111</v>
      </c>
      <c r="B21" s="28" t="s">
        <v>134</v>
      </c>
      <c r="C21" s="29" t="s">
        <v>135</v>
      </c>
      <c r="D21" s="27">
        <v>2008</v>
      </c>
      <c r="E21" s="30" t="s">
        <v>112</v>
      </c>
      <c r="F21" s="27">
        <v>2</v>
      </c>
      <c r="G21" s="33" t="s">
        <v>136</v>
      </c>
      <c r="H21" s="93"/>
      <c r="I21" s="33" t="s">
        <v>124</v>
      </c>
      <c r="J21" s="27" t="s">
        <v>67</v>
      </c>
      <c r="K21" s="34"/>
      <c r="L21" s="34"/>
      <c r="M21" s="34"/>
      <c r="N21" s="109"/>
      <c r="O21" s="34"/>
      <c r="P21" s="29" t="s">
        <v>137</v>
      </c>
      <c r="Q21" s="35">
        <v>935</v>
      </c>
      <c r="R21" s="36" t="s">
        <v>58</v>
      </c>
      <c r="S21" s="81"/>
      <c r="T21" s="82"/>
      <c r="U21" s="83"/>
      <c r="V21" s="84"/>
      <c r="W21" s="85"/>
      <c r="X21" s="88"/>
      <c r="Y21" s="43"/>
    </row>
    <row r="22" spans="1:25" ht="25.5">
      <c r="A22" s="27">
        <v>1187</v>
      </c>
      <c r="B22" s="28" t="s">
        <v>138</v>
      </c>
      <c r="C22" s="29" t="s">
        <v>139</v>
      </c>
      <c r="D22" s="27">
        <v>2011</v>
      </c>
      <c r="E22" s="30" t="s">
        <v>112</v>
      </c>
      <c r="F22" s="27">
        <v>2</v>
      </c>
      <c r="G22" s="33" t="s">
        <v>140</v>
      </c>
      <c r="H22" s="110"/>
      <c r="I22" s="33" t="s">
        <v>124</v>
      </c>
      <c r="J22" s="27" t="s">
        <v>67</v>
      </c>
      <c r="K22" s="34"/>
      <c r="L22" s="34"/>
      <c r="M22" s="34"/>
      <c r="N22" s="34"/>
      <c r="O22" s="34"/>
      <c r="P22" s="29" t="s">
        <v>141</v>
      </c>
      <c r="Q22" s="35">
        <v>1086</v>
      </c>
      <c r="R22" s="36" t="s">
        <v>58</v>
      </c>
      <c r="S22" s="81"/>
      <c r="T22" s="82"/>
      <c r="U22" s="83"/>
      <c r="V22" s="84"/>
      <c r="W22" s="85"/>
      <c r="X22" s="88"/>
      <c r="Y22" s="43"/>
    </row>
    <row r="23" spans="1:25" ht="12.75">
      <c r="A23" s="27">
        <v>1136</v>
      </c>
      <c r="B23" s="28" t="s">
        <v>142</v>
      </c>
      <c r="C23" s="29" t="s">
        <v>143</v>
      </c>
      <c r="D23" s="27">
        <v>2009</v>
      </c>
      <c r="E23" s="30" t="s">
        <v>112</v>
      </c>
      <c r="F23" s="27">
        <v>2</v>
      </c>
      <c r="G23" s="33" t="s">
        <v>144</v>
      </c>
      <c r="H23" s="110"/>
      <c r="I23" s="33" t="s">
        <v>124</v>
      </c>
      <c r="J23" s="27" t="s">
        <v>67</v>
      </c>
      <c r="K23" s="34"/>
      <c r="L23" s="34"/>
      <c r="M23" s="34"/>
      <c r="N23" s="34"/>
      <c r="O23" s="34"/>
      <c r="P23" s="29" t="s">
        <v>145</v>
      </c>
      <c r="Q23" s="35">
        <v>180</v>
      </c>
      <c r="R23" s="36" t="s">
        <v>58</v>
      </c>
      <c r="S23" s="81"/>
      <c r="T23" s="82"/>
      <c r="U23" s="83"/>
      <c r="V23" s="84"/>
      <c r="W23" s="85"/>
      <c r="X23" s="88"/>
      <c r="Y23" s="43"/>
    </row>
    <row r="24" spans="1:25" ht="25.5">
      <c r="A24" s="27">
        <v>1483</v>
      </c>
      <c r="B24" s="64" t="s">
        <v>146</v>
      </c>
      <c r="C24" s="65" t="s">
        <v>147</v>
      </c>
      <c r="D24" s="66">
        <v>2012</v>
      </c>
      <c r="E24" s="67" t="s">
        <v>112</v>
      </c>
      <c r="F24" s="27">
        <v>2</v>
      </c>
      <c r="G24" s="67" t="s">
        <v>148</v>
      </c>
      <c r="H24" s="63"/>
      <c r="I24" s="30" t="s">
        <v>124</v>
      </c>
      <c r="J24" s="27" t="s">
        <v>80</v>
      </c>
      <c r="K24" s="68"/>
      <c r="L24" s="68"/>
      <c r="M24" s="68"/>
      <c r="N24" s="68"/>
      <c r="O24" s="68"/>
      <c r="P24" s="69" t="s">
        <v>149</v>
      </c>
      <c r="Q24" s="35">
        <v>779</v>
      </c>
      <c r="R24" s="70" t="s">
        <v>58</v>
      </c>
      <c r="S24" s="71"/>
      <c r="T24" s="72"/>
      <c r="U24" s="73"/>
      <c r="V24" s="74"/>
      <c r="W24" s="111" t="s">
        <v>58</v>
      </c>
      <c r="X24" s="76"/>
      <c r="Y24" s="77"/>
    </row>
    <row r="25" spans="1:25" ht="38.25">
      <c r="A25" s="27">
        <v>1481</v>
      </c>
      <c r="B25" s="64" t="s">
        <v>150</v>
      </c>
      <c r="C25" s="65" t="s">
        <v>151</v>
      </c>
      <c r="D25" s="66">
        <v>2014</v>
      </c>
      <c r="E25" s="67" t="s">
        <v>112</v>
      </c>
      <c r="F25" s="27">
        <v>2</v>
      </c>
      <c r="G25" s="67" t="s">
        <v>152</v>
      </c>
      <c r="H25" s="63"/>
      <c r="I25" s="30" t="s">
        <v>124</v>
      </c>
      <c r="J25" s="27" t="s">
        <v>153</v>
      </c>
      <c r="K25" s="68"/>
      <c r="L25" s="68"/>
      <c r="M25" s="68"/>
      <c r="N25" s="68"/>
      <c r="O25" s="68"/>
      <c r="P25" s="69" t="s">
        <v>154</v>
      </c>
      <c r="Q25" s="35">
        <v>4373</v>
      </c>
      <c r="R25" s="70" t="s">
        <v>58</v>
      </c>
      <c r="S25" s="71"/>
      <c r="T25" s="72"/>
      <c r="U25" s="73"/>
      <c r="V25" s="74"/>
      <c r="W25" s="75"/>
      <c r="X25" s="76"/>
      <c r="Y25" s="77"/>
    </row>
    <row r="26" spans="1:25" ht="12.75">
      <c r="A26" s="27">
        <v>1336</v>
      </c>
      <c r="B26" s="28" t="s">
        <v>155</v>
      </c>
      <c r="C26" s="29" t="s">
        <v>156</v>
      </c>
      <c r="D26" s="27">
        <v>2014</v>
      </c>
      <c r="E26" s="30" t="s">
        <v>112</v>
      </c>
      <c r="F26" s="27">
        <v>2</v>
      </c>
      <c r="G26" s="33" t="s">
        <v>157</v>
      </c>
      <c r="H26" s="110"/>
      <c r="I26" s="33" t="s">
        <v>124</v>
      </c>
      <c r="J26" s="27" t="s">
        <v>67</v>
      </c>
      <c r="K26" s="34"/>
      <c r="L26" s="34"/>
      <c r="M26" s="34"/>
      <c r="N26" s="34"/>
      <c r="O26" s="34"/>
      <c r="P26" s="29" t="s">
        <v>158</v>
      </c>
      <c r="Q26" s="35">
        <v>1334</v>
      </c>
      <c r="R26" s="36" t="s">
        <v>58</v>
      </c>
      <c r="S26" s="81"/>
      <c r="T26" s="82"/>
      <c r="U26" s="83"/>
      <c r="V26" s="84"/>
      <c r="W26" s="85"/>
      <c r="X26" s="88"/>
      <c r="Y26" s="43"/>
    </row>
    <row r="27" spans="1:25" ht="12.75">
      <c r="A27" s="27">
        <v>1270</v>
      </c>
      <c r="B27" s="28" t="s">
        <v>159</v>
      </c>
      <c r="C27" s="29" t="s">
        <v>160</v>
      </c>
      <c r="D27" s="27">
        <v>2013</v>
      </c>
      <c r="E27" s="30" t="s">
        <v>112</v>
      </c>
      <c r="F27" s="27">
        <v>2</v>
      </c>
      <c r="G27" s="33" t="s">
        <v>161</v>
      </c>
      <c r="H27" s="110"/>
      <c r="I27" s="33" t="s">
        <v>162</v>
      </c>
      <c r="J27" s="27" t="s">
        <v>67</v>
      </c>
      <c r="K27" s="34"/>
      <c r="L27" s="34"/>
      <c r="M27" s="34"/>
      <c r="N27" s="34"/>
      <c r="O27" s="34"/>
      <c r="P27" s="29" t="s">
        <v>163</v>
      </c>
      <c r="Q27" s="35" t="s">
        <v>164</v>
      </c>
      <c r="R27" s="36" t="s">
        <v>58</v>
      </c>
      <c r="S27" s="81"/>
      <c r="T27" s="82"/>
      <c r="U27" s="83"/>
      <c r="V27" s="84"/>
      <c r="W27" s="85"/>
      <c r="X27" s="88"/>
      <c r="Y27" s="43"/>
    </row>
    <row r="28" spans="1:25" ht="12.75">
      <c r="A28" s="27">
        <v>1271</v>
      </c>
      <c r="B28" s="28" t="s">
        <v>165</v>
      </c>
      <c r="C28" s="29" t="s">
        <v>166</v>
      </c>
      <c r="D28" s="27">
        <v>2013</v>
      </c>
      <c r="E28" s="30" t="s">
        <v>112</v>
      </c>
      <c r="F28" s="27">
        <v>2</v>
      </c>
      <c r="G28" s="33" t="s">
        <v>167</v>
      </c>
      <c r="H28" s="110"/>
      <c r="I28" s="33" t="s">
        <v>162</v>
      </c>
      <c r="J28" s="27" t="s">
        <v>67</v>
      </c>
      <c r="K28" s="34"/>
      <c r="L28" s="34"/>
      <c r="M28" s="34"/>
      <c r="N28" s="34"/>
      <c r="O28" s="34"/>
      <c r="P28" s="89" t="s">
        <v>62</v>
      </c>
      <c r="Q28" s="92"/>
      <c r="R28" s="36" t="s">
        <v>58</v>
      </c>
      <c r="S28" s="81"/>
      <c r="T28" s="82"/>
      <c r="U28" s="83"/>
      <c r="V28" s="84"/>
      <c r="W28" s="85"/>
      <c r="X28" s="88"/>
      <c r="Y28" s="43"/>
    </row>
    <row r="29" spans="1:25" ht="25.5">
      <c r="A29" s="27">
        <v>1480</v>
      </c>
      <c r="B29" s="64" t="s">
        <v>168</v>
      </c>
      <c r="C29" s="65" t="s">
        <v>169</v>
      </c>
      <c r="D29" s="66">
        <v>2012</v>
      </c>
      <c r="E29" s="67" t="s">
        <v>112</v>
      </c>
      <c r="F29" s="27">
        <v>2</v>
      </c>
      <c r="G29" s="67" t="s">
        <v>170</v>
      </c>
      <c r="H29" s="63"/>
      <c r="I29" s="30" t="s">
        <v>162</v>
      </c>
      <c r="J29" s="27" t="s">
        <v>67</v>
      </c>
      <c r="K29" s="68"/>
      <c r="L29" s="68"/>
      <c r="M29" s="68"/>
      <c r="N29" s="68"/>
      <c r="O29" s="68"/>
      <c r="P29" s="69" t="s">
        <v>171</v>
      </c>
      <c r="Q29" s="35">
        <v>2</v>
      </c>
      <c r="R29" s="70" t="s">
        <v>58</v>
      </c>
      <c r="S29" s="71"/>
      <c r="T29" s="72"/>
      <c r="U29" s="73"/>
      <c r="V29" s="74"/>
      <c r="W29" s="75"/>
      <c r="X29" s="76"/>
      <c r="Y29" s="77"/>
    </row>
    <row r="30" spans="1:25" ht="12.75">
      <c r="A30" s="27">
        <v>1036</v>
      </c>
      <c r="B30" s="28" t="s">
        <v>172</v>
      </c>
      <c r="C30" s="29" t="s">
        <v>173</v>
      </c>
      <c r="D30" s="27">
        <v>2002</v>
      </c>
      <c r="E30" s="30" t="s">
        <v>112</v>
      </c>
      <c r="F30" s="27">
        <v>2</v>
      </c>
      <c r="G30" s="33" t="s">
        <v>174</v>
      </c>
      <c r="H30" s="110"/>
      <c r="I30" s="33" t="s">
        <v>162</v>
      </c>
      <c r="J30" s="27" t="s">
        <v>67</v>
      </c>
      <c r="K30" s="34"/>
      <c r="L30" s="34"/>
      <c r="M30" s="34"/>
      <c r="N30" s="34"/>
      <c r="O30" s="34"/>
      <c r="P30" s="29" t="s">
        <v>175</v>
      </c>
      <c r="Q30" s="35">
        <v>1949</v>
      </c>
      <c r="R30" s="36" t="s">
        <v>58</v>
      </c>
      <c r="S30" s="81"/>
      <c r="T30" s="82"/>
      <c r="U30" s="83"/>
      <c r="V30" s="84"/>
      <c r="W30" s="85"/>
      <c r="X30" s="88"/>
      <c r="Y30" s="43"/>
    </row>
    <row r="31" spans="1:25" ht="12.75">
      <c r="A31" s="27">
        <v>1272</v>
      </c>
      <c r="B31" s="28" t="s">
        <v>176</v>
      </c>
      <c r="C31" s="29" t="s">
        <v>177</v>
      </c>
      <c r="D31" s="27">
        <v>2013</v>
      </c>
      <c r="E31" s="30" t="s">
        <v>112</v>
      </c>
      <c r="F31" s="27">
        <v>2</v>
      </c>
      <c r="G31" s="33" t="s">
        <v>161</v>
      </c>
      <c r="H31" s="110"/>
      <c r="I31" s="33" t="s">
        <v>162</v>
      </c>
      <c r="J31" s="27" t="s">
        <v>67</v>
      </c>
      <c r="K31" s="34"/>
      <c r="L31" s="34"/>
      <c r="M31" s="34"/>
      <c r="N31" s="34"/>
      <c r="O31" s="34"/>
      <c r="P31" s="29" t="s">
        <v>178</v>
      </c>
      <c r="Q31" s="35">
        <v>1645</v>
      </c>
      <c r="R31" s="36" t="s">
        <v>58</v>
      </c>
      <c r="S31" s="81"/>
      <c r="T31" s="82"/>
      <c r="U31" s="83"/>
      <c r="V31" s="84"/>
      <c r="W31" s="85"/>
      <c r="X31" s="88"/>
      <c r="Y31" s="43"/>
    </row>
    <row r="32" spans="1:25" ht="12.75">
      <c r="A32" s="27">
        <v>1221</v>
      </c>
      <c r="B32" s="28" t="s">
        <v>179</v>
      </c>
      <c r="C32" s="29" t="s">
        <v>180</v>
      </c>
      <c r="D32" s="27">
        <v>2012</v>
      </c>
      <c r="E32" s="30" t="s">
        <v>112</v>
      </c>
      <c r="F32" s="27">
        <v>2</v>
      </c>
      <c r="G32" s="33" t="s">
        <v>161</v>
      </c>
      <c r="H32" s="110"/>
      <c r="I32" s="33" t="s">
        <v>162</v>
      </c>
      <c r="J32" s="27" t="s">
        <v>67</v>
      </c>
      <c r="K32" s="34"/>
      <c r="L32" s="34"/>
      <c r="M32" s="34"/>
      <c r="N32" s="34"/>
      <c r="O32" s="34"/>
      <c r="P32" s="89" t="s">
        <v>62</v>
      </c>
      <c r="Q32" s="92"/>
      <c r="R32" s="36" t="s">
        <v>58</v>
      </c>
      <c r="S32" s="81"/>
      <c r="T32" s="82"/>
      <c r="U32" s="83"/>
      <c r="V32" s="84"/>
      <c r="W32" s="85"/>
      <c r="X32" s="88"/>
      <c r="Y32" s="43"/>
    </row>
    <row r="33" spans="1:25" ht="12.75">
      <c r="A33" s="27">
        <v>1026</v>
      </c>
      <c r="B33" s="28" t="s">
        <v>181</v>
      </c>
      <c r="C33" s="29" t="s">
        <v>182</v>
      </c>
      <c r="D33" s="27">
        <v>2000</v>
      </c>
      <c r="E33" s="30" t="s">
        <v>112</v>
      </c>
      <c r="F33" s="27">
        <v>2</v>
      </c>
      <c r="G33" s="33" t="s">
        <v>161</v>
      </c>
      <c r="H33" s="110"/>
      <c r="I33" s="33" t="s">
        <v>162</v>
      </c>
      <c r="J33" s="27" t="s">
        <v>67</v>
      </c>
      <c r="K33" s="34"/>
      <c r="L33" s="34"/>
      <c r="M33" s="34"/>
      <c r="N33" s="34"/>
      <c r="O33" s="34"/>
      <c r="P33" s="29" t="s">
        <v>183</v>
      </c>
      <c r="Q33" s="35">
        <v>10</v>
      </c>
      <c r="R33" s="36" t="s">
        <v>58</v>
      </c>
      <c r="S33" s="81"/>
      <c r="T33" s="82"/>
      <c r="U33" s="83"/>
      <c r="V33" s="84"/>
      <c r="W33" s="85"/>
      <c r="X33" s="88"/>
      <c r="Y33" s="43"/>
    </row>
    <row r="34" spans="1:25" ht="25.5">
      <c r="A34" s="27">
        <v>1076</v>
      </c>
      <c r="B34" s="28" t="s">
        <v>184</v>
      </c>
      <c r="C34" s="29" t="s">
        <v>185</v>
      </c>
      <c r="D34" s="27">
        <v>2006</v>
      </c>
      <c r="E34" s="30" t="s">
        <v>186</v>
      </c>
      <c r="F34" s="27">
        <v>3</v>
      </c>
      <c r="G34" s="33" t="s">
        <v>187</v>
      </c>
      <c r="H34" s="110"/>
      <c r="I34" s="31" t="s">
        <v>188</v>
      </c>
      <c r="J34" s="27" t="s">
        <v>67</v>
      </c>
      <c r="K34" s="34"/>
      <c r="L34" s="34"/>
      <c r="M34" s="34"/>
      <c r="N34" s="34"/>
      <c r="O34" s="34"/>
      <c r="P34" s="29" t="s">
        <v>189</v>
      </c>
      <c r="Q34" s="35">
        <v>7113</v>
      </c>
      <c r="R34" s="87"/>
      <c r="S34" s="37" t="s">
        <v>58</v>
      </c>
      <c r="T34" s="82"/>
      <c r="U34" s="83"/>
      <c r="V34" s="84"/>
      <c r="W34" s="85"/>
      <c r="X34" s="88"/>
      <c r="Y34" s="43"/>
    </row>
    <row r="35" spans="1:25" ht="51">
      <c r="A35" s="27">
        <v>1278</v>
      </c>
      <c r="B35" s="28" t="s">
        <v>190</v>
      </c>
      <c r="C35" s="29" t="s">
        <v>191</v>
      </c>
      <c r="D35" s="27">
        <v>2013</v>
      </c>
      <c r="E35" s="30" t="s">
        <v>186</v>
      </c>
      <c r="F35" s="27">
        <v>3</v>
      </c>
      <c r="G35" s="33" t="s">
        <v>192</v>
      </c>
      <c r="H35" s="110"/>
      <c r="I35" s="33" t="s">
        <v>193</v>
      </c>
      <c r="J35" s="27" t="s">
        <v>67</v>
      </c>
      <c r="K35" s="34"/>
      <c r="L35" s="34"/>
      <c r="M35" s="34"/>
      <c r="N35" s="34"/>
      <c r="O35" s="34"/>
      <c r="P35" s="90" t="s">
        <v>62</v>
      </c>
      <c r="Q35" s="92"/>
      <c r="R35" s="87"/>
      <c r="S35" s="37" t="s">
        <v>58</v>
      </c>
      <c r="T35" s="38" t="s">
        <v>90</v>
      </c>
      <c r="U35" s="83"/>
      <c r="V35" s="40" t="s">
        <v>90</v>
      </c>
      <c r="W35" s="85"/>
      <c r="X35" s="88"/>
      <c r="Y35" s="43"/>
    </row>
    <row r="36" spans="1:25" ht="25.5">
      <c r="A36" s="27">
        <v>1341</v>
      </c>
      <c r="B36" s="28" t="s">
        <v>194</v>
      </c>
      <c r="C36" s="29" t="s">
        <v>195</v>
      </c>
      <c r="D36" s="27">
        <v>2014</v>
      </c>
      <c r="E36" s="30" t="s">
        <v>186</v>
      </c>
      <c r="F36" s="27">
        <v>3</v>
      </c>
      <c r="G36" s="33" t="s">
        <v>196</v>
      </c>
      <c r="H36" s="110"/>
      <c r="I36" s="33" t="s">
        <v>197</v>
      </c>
      <c r="J36" s="27" t="s">
        <v>67</v>
      </c>
      <c r="K36" s="34"/>
      <c r="L36" s="34"/>
      <c r="M36" s="34"/>
      <c r="N36" s="34"/>
      <c r="O36" s="34"/>
      <c r="P36" s="112" t="s">
        <v>198</v>
      </c>
      <c r="Q36" s="35">
        <v>8341</v>
      </c>
      <c r="R36" s="87"/>
      <c r="S36" s="37" t="s">
        <v>58</v>
      </c>
      <c r="T36" s="82"/>
      <c r="U36" s="83"/>
      <c r="V36" s="84"/>
      <c r="W36" s="85"/>
      <c r="X36" s="88"/>
      <c r="Y36" s="43"/>
    </row>
    <row r="37" spans="1:25" ht="25.5">
      <c r="A37" s="27">
        <v>1399</v>
      </c>
      <c r="B37" s="28" t="s">
        <v>199</v>
      </c>
      <c r="C37" s="29" t="s">
        <v>200</v>
      </c>
      <c r="D37" s="79" t="s">
        <v>201</v>
      </c>
      <c r="E37" s="30" t="s">
        <v>186</v>
      </c>
      <c r="F37" s="27">
        <v>3</v>
      </c>
      <c r="G37" s="33" t="s">
        <v>202</v>
      </c>
      <c r="H37" s="110"/>
      <c r="I37" s="33" t="s">
        <v>203</v>
      </c>
      <c r="J37" s="27" t="s">
        <v>67</v>
      </c>
      <c r="K37" s="34"/>
      <c r="L37" s="34"/>
      <c r="M37" s="34"/>
      <c r="N37" s="34"/>
      <c r="O37" s="113" t="s">
        <v>204</v>
      </c>
      <c r="P37" s="90" t="s">
        <v>62</v>
      </c>
      <c r="Q37" s="92"/>
      <c r="R37" s="87"/>
      <c r="S37" s="37" t="s">
        <v>58</v>
      </c>
      <c r="T37" s="82"/>
      <c r="U37" s="83"/>
      <c r="V37" s="84"/>
      <c r="W37" s="85"/>
      <c r="X37" s="88"/>
      <c r="Y37" s="43"/>
    </row>
    <row r="38" spans="1:25" ht="38.25">
      <c r="A38" s="27">
        <v>1039</v>
      </c>
      <c r="B38" s="28" t="s">
        <v>205</v>
      </c>
      <c r="C38" s="29" t="s">
        <v>206</v>
      </c>
      <c r="D38" s="66">
        <v>2002</v>
      </c>
      <c r="E38" s="30" t="s">
        <v>186</v>
      </c>
      <c r="F38" s="27">
        <v>3</v>
      </c>
      <c r="G38" s="33" t="s">
        <v>207</v>
      </c>
      <c r="H38" s="110"/>
      <c r="I38" s="33" t="s">
        <v>208</v>
      </c>
      <c r="J38" s="27" t="s">
        <v>67</v>
      </c>
      <c r="K38" s="34"/>
      <c r="L38" s="34"/>
      <c r="M38" s="34"/>
      <c r="N38" s="34"/>
      <c r="O38" s="34"/>
      <c r="P38" s="112" t="s">
        <v>209</v>
      </c>
      <c r="Q38" s="35">
        <v>1442</v>
      </c>
      <c r="R38" s="87"/>
      <c r="S38" s="37" t="s">
        <v>58</v>
      </c>
      <c r="T38" s="38" t="s">
        <v>58</v>
      </c>
      <c r="U38" s="83"/>
      <c r="V38" s="84"/>
      <c r="W38" s="85"/>
      <c r="X38" s="88"/>
      <c r="Y38" s="43"/>
    </row>
    <row r="39" spans="1:25" ht="25.5">
      <c r="A39" s="27">
        <v>1112</v>
      </c>
      <c r="B39" s="28" t="s">
        <v>210</v>
      </c>
      <c r="C39" s="29" t="s">
        <v>211</v>
      </c>
      <c r="D39" s="27">
        <v>2008</v>
      </c>
      <c r="E39" s="30" t="s">
        <v>186</v>
      </c>
      <c r="F39" s="27">
        <v>3</v>
      </c>
      <c r="G39" s="33" t="s">
        <v>212</v>
      </c>
      <c r="H39" s="110"/>
      <c r="I39" s="33" t="s">
        <v>208</v>
      </c>
      <c r="J39" s="27" t="s">
        <v>67</v>
      </c>
      <c r="K39" s="34"/>
      <c r="L39" s="34"/>
      <c r="M39" s="34"/>
      <c r="N39" s="34"/>
      <c r="O39" s="34"/>
      <c r="P39" s="29" t="s">
        <v>213</v>
      </c>
      <c r="Q39" s="35" t="s">
        <v>214</v>
      </c>
      <c r="R39" s="87"/>
      <c r="S39" s="37" t="s">
        <v>58</v>
      </c>
      <c r="T39" s="82"/>
      <c r="U39" s="83"/>
      <c r="V39" s="84"/>
      <c r="W39" s="85"/>
      <c r="X39" s="88"/>
      <c r="Y39" s="43"/>
    </row>
    <row r="40" spans="1:25" ht="25.5">
      <c r="A40" s="27">
        <v>1013</v>
      </c>
      <c r="B40" s="28" t="s">
        <v>215</v>
      </c>
      <c r="C40" s="29" t="s">
        <v>216</v>
      </c>
      <c r="D40" s="27">
        <v>1997</v>
      </c>
      <c r="E40" s="30" t="s">
        <v>186</v>
      </c>
      <c r="F40" s="27">
        <v>3</v>
      </c>
      <c r="G40" s="33" t="s">
        <v>217</v>
      </c>
      <c r="H40" s="110"/>
      <c r="I40" s="33" t="s">
        <v>208</v>
      </c>
      <c r="J40" s="27" t="s">
        <v>67</v>
      </c>
      <c r="K40" s="34"/>
      <c r="L40" s="34"/>
      <c r="M40" s="34"/>
      <c r="N40" s="34"/>
      <c r="O40" s="34"/>
      <c r="P40" s="29" t="s">
        <v>218</v>
      </c>
      <c r="Q40" s="35" t="s">
        <v>219</v>
      </c>
      <c r="R40" s="87"/>
      <c r="S40" s="37" t="s">
        <v>58</v>
      </c>
      <c r="T40" s="82"/>
      <c r="U40" s="83"/>
      <c r="V40" s="84"/>
      <c r="W40" s="85"/>
      <c r="X40" s="88"/>
      <c r="Y40" s="43"/>
    </row>
    <row r="41" spans="1:25" ht="25.5">
      <c r="A41" s="94">
        <v>1574</v>
      </c>
      <c r="B41" s="95" t="s">
        <v>220</v>
      </c>
      <c r="C41" s="96" t="s">
        <v>221</v>
      </c>
      <c r="D41" s="97">
        <v>2013</v>
      </c>
      <c r="E41" s="98" t="s">
        <v>186</v>
      </c>
      <c r="F41" s="99">
        <v>3</v>
      </c>
      <c r="G41" s="100" t="s">
        <v>222</v>
      </c>
      <c r="H41" s="63"/>
      <c r="I41" s="98" t="s">
        <v>208</v>
      </c>
      <c r="J41" s="99" t="s">
        <v>67</v>
      </c>
      <c r="K41" s="68"/>
      <c r="L41" s="68"/>
      <c r="M41" s="68"/>
      <c r="N41" s="68"/>
      <c r="O41" s="68"/>
      <c r="P41" s="101" t="s">
        <v>223</v>
      </c>
      <c r="Q41" s="102">
        <v>153</v>
      </c>
      <c r="R41" s="103"/>
      <c r="S41" s="114" t="s">
        <v>58</v>
      </c>
      <c r="T41" s="58"/>
      <c r="U41" s="105"/>
      <c r="V41" s="60"/>
      <c r="W41" s="106"/>
      <c r="X41" s="62"/>
      <c r="Y41" s="77"/>
    </row>
    <row r="42" spans="1:25" ht="25.5">
      <c r="A42" s="27">
        <v>1540</v>
      </c>
      <c r="B42" s="64" t="s">
        <v>224</v>
      </c>
      <c r="C42" s="78" t="str">
        <f>HYPERLINK("http://www.refindit.org/","http://www.refindit.org/")</f>
        <v>http://www.refindit.org/</v>
      </c>
      <c r="D42" s="66">
        <v>2014</v>
      </c>
      <c r="E42" s="64" t="s">
        <v>186</v>
      </c>
      <c r="F42" s="27">
        <v>3</v>
      </c>
      <c r="G42" s="67" t="s">
        <v>225</v>
      </c>
      <c r="H42" s="63" t="s">
        <v>84</v>
      </c>
      <c r="I42" s="30" t="s">
        <v>208</v>
      </c>
      <c r="J42" s="27"/>
      <c r="K42" s="68"/>
      <c r="L42" s="68"/>
      <c r="M42" s="68"/>
      <c r="N42" s="68"/>
      <c r="O42" s="68"/>
      <c r="P42" s="80" t="str">
        <f>HYPERLINK("https://twitter.com/findrefsfast","https://twitter.com/findrefsfast")</f>
        <v>https://twitter.com/findrefsfast</v>
      </c>
      <c r="Q42" s="35">
        <v>1</v>
      </c>
      <c r="R42" s="87"/>
      <c r="S42" s="37" t="s">
        <v>58</v>
      </c>
      <c r="T42" s="82"/>
      <c r="U42" s="83"/>
      <c r="V42" s="84"/>
      <c r="W42" s="85"/>
      <c r="X42" s="86"/>
      <c r="Y42" s="77"/>
    </row>
    <row r="43" spans="1:25" ht="25.5">
      <c r="A43" s="27">
        <v>1276</v>
      </c>
      <c r="B43" s="28" t="s">
        <v>226</v>
      </c>
      <c r="C43" s="29" t="s">
        <v>227</v>
      </c>
      <c r="D43" s="27">
        <v>2013</v>
      </c>
      <c r="E43" s="30" t="s">
        <v>186</v>
      </c>
      <c r="F43" s="27">
        <v>3</v>
      </c>
      <c r="G43" s="33" t="s">
        <v>228</v>
      </c>
      <c r="H43" s="110"/>
      <c r="I43" s="33" t="s">
        <v>208</v>
      </c>
      <c r="J43" s="27" t="s">
        <v>67</v>
      </c>
      <c r="K43" s="34"/>
      <c r="L43" s="34"/>
      <c r="M43" s="34"/>
      <c r="N43" s="34"/>
      <c r="O43" s="34"/>
      <c r="P43" s="29" t="s">
        <v>229</v>
      </c>
      <c r="Q43" s="35">
        <v>86</v>
      </c>
      <c r="R43" s="87"/>
      <c r="S43" s="37" t="s">
        <v>58</v>
      </c>
      <c r="T43" s="82"/>
      <c r="U43" s="83"/>
      <c r="V43" s="84"/>
      <c r="W43" s="85"/>
      <c r="X43" s="88"/>
      <c r="Y43" s="43"/>
    </row>
    <row r="44" spans="1:25" ht="25.5">
      <c r="A44" s="27">
        <v>1017</v>
      </c>
      <c r="B44" s="28" t="s">
        <v>230</v>
      </c>
      <c r="C44" s="29" t="s">
        <v>231</v>
      </c>
      <c r="D44" s="27">
        <v>1998</v>
      </c>
      <c r="E44" s="30" t="s">
        <v>186</v>
      </c>
      <c r="F44" s="27">
        <v>3</v>
      </c>
      <c r="G44" s="33" t="s">
        <v>232</v>
      </c>
      <c r="H44" s="110"/>
      <c r="I44" s="33" t="s">
        <v>233</v>
      </c>
      <c r="J44" s="27" t="s">
        <v>67</v>
      </c>
      <c r="K44" s="34"/>
      <c r="L44" s="34"/>
      <c r="M44" s="34"/>
      <c r="N44" s="34"/>
      <c r="O44" s="34"/>
      <c r="P44" s="29" t="s">
        <v>234</v>
      </c>
      <c r="Q44" s="35">
        <v>21</v>
      </c>
      <c r="R44" s="87"/>
      <c r="S44" s="37" t="s">
        <v>58</v>
      </c>
      <c r="T44" s="82"/>
      <c r="U44" s="83"/>
      <c r="V44" s="84"/>
      <c r="W44" s="85"/>
      <c r="X44" s="88"/>
      <c r="Y44" s="43"/>
    </row>
    <row r="45" spans="1:25" ht="25.5">
      <c r="A45" s="27">
        <v>1056</v>
      </c>
      <c r="B45" s="28" t="s">
        <v>235</v>
      </c>
      <c r="C45" s="29" t="s">
        <v>236</v>
      </c>
      <c r="D45" s="27">
        <v>2004</v>
      </c>
      <c r="E45" s="30" t="s">
        <v>186</v>
      </c>
      <c r="F45" s="27">
        <v>3</v>
      </c>
      <c r="G45" s="33" t="s">
        <v>237</v>
      </c>
      <c r="H45" s="110"/>
      <c r="I45" s="33" t="s">
        <v>233</v>
      </c>
      <c r="J45" s="27" t="s">
        <v>67</v>
      </c>
      <c r="K45" s="34"/>
      <c r="L45" s="34"/>
      <c r="M45" s="34"/>
      <c r="N45" s="34"/>
      <c r="O45" s="34"/>
      <c r="P45" s="90" t="s">
        <v>62</v>
      </c>
      <c r="Q45" s="92"/>
      <c r="R45" s="87"/>
      <c r="S45" s="37" t="s">
        <v>58</v>
      </c>
      <c r="T45" s="82"/>
      <c r="U45" s="83"/>
      <c r="V45" s="84"/>
      <c r="W45" s="85"/>
      <c r="X45" s="88"/>
      <c r="Y45" s="43"/>
    </row>
    <row r="46" spans="1:25" ht="25.5">
      <c r="A46" s="27">
        <v>1001</v>
      </c>
      <c r="B46" s="28" t="s">
        <v>238</v>
      </c>
      <c r="C46" s="29" t="s">
        <v>239</v>
      </c>
      <c r="D46" s="27">
        <v>1964</v>
      </c>
      <c r="E46" s="30" t="s">
        <v>186</v>
      </c>
      <c r="F46" s="27">
        <v>3</v>
      </c>
      <c r="G46" s="33" t="s">
        <v>240</v>
      </c>
      <c r="H46" s="110"/>
      <c r="I46" s="33" t="s">
        <v>233</v>
      </c>
      <c r="J46" s="27" t="s">
        <v>67</v>
      </c>
      <c r="K46" s="34"/>
      <c r="L46" s="34"/>
      <c r="M46" s="34"/>
      <c r="N46" s="34"/>
      <c r="O46" s="34"/>
      <c r="P46" s="89" t="s">
        <v>62</v>
      </c>
      <c r="Q46" s="92"/>
      <c r="R46" s="87"/>
      <c r="S46" s="115" t="s">
        <v>58</v>
      </c>
      <c r="T46" s="82"/>
      <c r="U46" s="83"/>
      <c r="V46" s="84"/>
      <c r="W46" s="85"/>
      <c r="X46" s="88"/>
      <c r="Y46" s="43"/>
    </row>
    <row r="47" spans="1:25" ht="25.5">
      <c r="A47" s="27">
        <v>1114</v>
      </c>
      <c r="B47" s="28" t="s">
        <v>241</v>
      </c>
      <c r="C47" s="29" t="s">
        <v>242</v>
      </c>
      <c r="D47" s="27">
        <v>2008</v>
      </c>
      <c r="E47" s="30" t="s">
        <v>186</v>
      </c>
      <c r="F47" s="27">
        <v>3</v>
      </c>
      <c r="G47" s="33" t="s">
        <v>243</v>
      </c>
      <c r="H47" s="110"/>
      <c r="I47" s="33" t="s">
        <v>233</v>
      </c>
      <c r="J47" s="27" t="s">
        <v>67</v>
      </c>
      <c r="K47" s="34"/>
      <c r="L47" s="34"/>
      <c r="M47" s="34"/>
      <c r="N47" s="34"/>
      <c r="O47" s="34"/>
      <c r="P47" s="112" t="s">
        <v>244</v>
      </c>
      <c r="Q47" s="35">
        <v>1666</v>
      </c>
      <c r="R47" s="87"/>
      <c r="S47" s="115" t="s">
        <v>58</v>
      </c>
      <c r="T47" s="82"/>
      <c r="U47" s="83"/>
      <c r="V47" s="84"/>
      <c r="W47" s="85"/>
      <c r="X47" s="88"/>
      <c r="Y47" s="43"/>
    </row>
    <row r="48" spans="1:25" ht="25.5">
      <c r="A48" s="27">
        <v>1139</v>
      </c>
      <c r="B48" s="28" t="s">
        <v>245</v>
      </c>
      <c r="C48" s="29" t="s">
        <v>246</v>
      </c>
      <c r="D48" s="27">
        <v>2009</v>
      </c>
      <c r="E48" s="30" t="s">
        <v>186</v>
      </c>
      <c r="F48" s="27">
        <v>3</v>
      </c>
      <c r="G48" s="33" t="s">
        <v>237</v>
      </c>
      <c r="H48" s="110"/>
      <c r="I48" s="33" t="s">
        <v>233</v>
      </c>
      <c r="J48" s="27" t="s">
        <v>67</v>
      </c>
      <c r="K48" s="34"/>
      <c r="L48" s="34"/>
      <c r="M48" s="34"/>
      <c r="N48" s="34"/>
      <c r="O48" s="34"/>
      <c r="P48" s="29" t="s">
        <v>247</v>
      </c>
      <c r="Q48" s="35">
        <v>378</v>
      </c>
      <c r="R48" s="87"/>
      <c r="S48" s="115" t="s">
        <v>58</v>
      </c>
      <c r="T48" s="82"/>
      <c r="U48" s="83"/>
      <c r="V48" s="84"/>
      <c r="W48" s="85"/>
      <c r="X48" s="88"/>
      <c r="Y48" s="43"/>
    </row>
    <row r="49" spans="1:25" ht="25.5">
      <c r="A49" s="27">
        <v>1014</v>
      </c>
      <c r="B49" s="28" t="s">
        <v>248</v>
      </c>
      <c r="C49" s="29" t="s">
        <v>249</v>
      </c>
      <c r="D49" s="27">
        <v>1997</v>
      </c>
      <c r="E49" s="30" t="s">
        <v>186</v>
      </c>
      <c r="F49" s="27">
        <v>3</v>
      </c>
      <c r="G49" s="33" t="s">
        <v>250</v>
      </c>
      <c r="H49" s="110"/>
      <c r="I49" s="33" t="s">
        <v>233</v>
      </c>
      <c r="J49" s="27" t="s">
        <v>67</v>
      </c>
      <c r="K49" s="34"/>
      <c r="L49" s="34"/>
      <c r="M49" s="34"/>
      <c r="N49" s="34"/>
      <c r="O49" s="34"/>
      <c r="P49" s="90" t="s">
        <v>62</v>
      </c>
      <c r="Q49" s="92"/>
      <c r="R49" s="87"/>
      <c r="S49" s="115" t="s">
        <v>58</v>
      </c>
      <c r="T49" s="82"/>
      <c r="U49" s="83"/>
      <c r="V49" s="84"/>
      <c r="W49" s="85"/>
      <c r="X49" s="88"/>
      <c r="Y49" s="43"/>
    </row>
    <row r="50" spans="1:25" ht="63.75">
      <c r="A50" s="27">
        <v>1392</v>
      </c>
      <c r="B50" s="28" t="s">
        <v>251</v>
      </c>
      <c r="C50" s="29" t="s">
        <v>252</v>
      </c>
      <c r="D50" s="27">
        <v>2015</v>
      </c>
      <c r="E50" s="30" t="s">
        <v>186</v>
      </c>
      <c r="F50" s="27">
        <v>3</v>
      </c>
      <c r="G50" s="33" t="s">
        <v>253</v>
      </c>
      <c r="H50" s="110"/>
      <c r="I50" s="33" t="s">
        <v>254</v>
      </c>
      <c r="J50" s="27" t="s">
        <v>255</v>
      </c>
      <c r="K50" s="34"/>
      <c r="L50" s="34"/>
      <c r="M50" s="34"/>
      <c r="N50" s="34"/>
      <c r="O50" s="34"/>
      <c r="P50" s="112" t="s">
        <v>256</v>
      </c>
      <c r="Q50" s="35">
        <v>664</v>
      </c>
      <c r="R50" s="87"/>
      <c r="S50" s="37" t="s">
        <v>58</v>
      </c>
      <c r="T50" s="82"/>
      <c r="U50" s="83"/>
      <c r="V50" s="84"/>
      <c r="W50" s="85"/>
      <c r="X50" s="88"/>
      <c r="Y50" s="43"/>
    </row>
    <row r="51" spans="1:25" ht="38.25">
      <c r="A51" s="27">
        <v>1138</v>
      </c>
      <c r="B51" s="28" t="s">
        <v>257</v>
      </c>
      <c r="C51" s="29" t="s">
        <v>258</v>
      </c>
      <c r="D51" s="27">
        <v>2009</v>
      </c>
      <c r="E51" s="30" t="s">
        <v>186</v>
      </c>
      <c r="F51" s="27">
        <v>3</v>
      </c>
      <c r="G51" s="33" t="s">
        <v>259</v>
      </c>
      <c r="H51" s="110"/>
      <c r="I51" s="33" t="s">
        <v>254</v>
      </c>
      <c r="J51" s="27" t="s">
        <v>67</v>
      </c>
      <c r="K51" s="34"/>
      <c r="L51" s="34"/>
      <c r="M51" s="34"/>
      <c r="N51" s="34"/>
      <c r="O51" s="34"/>
      <c r="P51" s="90" t="s">
        <v>62</v>
      </c>
      <c r="Q51" s="92"/>
      <c r="R51" s="87"/>
      <c r="S51" s="37" t="s">
        <v>58</v>
      </c>
      <c r="T51" s="82"/>
      <c r="U51" s="83"/>
      <c r="V51" s="40" t="s">
        <v>58</v>
      </c>
      <c r="W51" s="41" t="s">
        <v>58</v>
      </c>
      <c r="X51" s="86" t="s">
        <v>260</v>
      </c>
      <c r="Y51" s="43"/>
    </row>
    <row r="52" spans="1:25" ht="25.5">
      <c r="A52" s="27">
        <v>1484</v>
      </c>
      <c r="B52" s="64" t="s">
        <v>261</v>
      </c>
      <c r="C52" s="65" t="s">
        <v>262</v>
      </c>
      <c r="D52" s="66">
        <v>2007</v>
      </c>
      <c r="E52" s="67" t="s">
        <v>186</v>
      </c>
      <c r="F52" s="27">
        <v>3</v>
      </c>
      <c r="G52" s="67" t="s">
        <v>263</v>
      </c>
      <c r="H52" s="63"/>
      <c r="I52" s="30" t="s">
        <v>264</v>
      </c>
      <c r="J52" s="27" t="s">
        <v>67</v>
      </c>
      <c r="K52" s="68"/>
      <c r="L52" s="68"/>
      <c r="M52" s="68"/>
      <c r="N52" s="68"/>
      <c r="O52" s="68"/>
      <c r="P52" s="69" t="s">
        <v>265</v>
      </c>
      <c r="Q52" s="35">
        <v>2763</v>
      </c>
      <c r="R52" s="116"/>
      <c r="S52" s="117" t="s">
        <v>58</v>
      </c>
      <c r="T52" s="72"/>
      <c r="U52" s="73"/>
      <c r="V52" s="74"/>
      <c r="W52" s="75"/>
      <c r="X52" s="76"/>
      <c r="Y52" s="77"/>
    </row>
    <row r="53" spans="1:25" ht="38.25">
      <c r="A53" s="27">
        <v>1486</v>
      </c>
      <c r="B53" s="64" t="s">
        <v>266</v>
      </c>
      <c r="C53" s="65" t="s">
        <v>267</v>
      </c>
      <c r="D53" s="66">
        <v>2003</v>
      </c>
      <c r="E53" s="67" t="s">
        <v>186</v>
      </c>
      <c r="F53" s="27">
        <v>3</v>
      </c>
      <c r="G53" s="67" t="s">
        <v>268</v>
      </c>
      <c r="H53" s="63"/>
      <c r="I53" s="30" t="s">
        <v>269</v>
      </c>
      <c r="J53" s="27" t="s">
        <v>80</v>
      </c>
      <c r="K53" s="68"/>
      <c r="L53" s="68"/>
      <c r="M53" s="68"/>
      <c r="N53" s="68"/>
      <c r="O53" s="68"/>
      <c r="P53" s="118" t="s">
        <v>62</v>
      </c>
      <c r="Q53" s="92"/>
      <c r="R53" s="116"/>
      <c r="S53" s="117" t="s">
        <v>58</v>
      </c>
      <c r="T53" s="72"/>
      <c r="U53" s="73"/>
      <c r="V53" s="74"/>
      <c r="W53" s="75"/>
      <c r="X53" s="76"/>
      <c r="Y53" s="77"/>
    </row>
    <row r="54" spans="1:25" ht="25.5">
      <c r="A54" s="44">
        <v>1591</v>
      </c>
      <c r="B54" s="45" t="s">
        <v>270</v>
      </c>
      <c r="C54" s="46" t="str">
        <f>HYPERLINK("http://opendata.cern.ch/","http://opendata.cern.ch/")</f>
        <v>http://opendata.cern.ch/</v>
      </c>
      <c r="D54" s="47">
        <v>2014</v>
      </c>
      <c r="E54" s="48" t="s">
        <v>186</v>
      </c>
      <c r="F54" s="47">
        <v>3</v>
      </c>
      <c r="G54" s="49" t="s">
        <v>271</v>
      </c>
      <c r="H54" s="50"/>
      <c r="I54" s="51" t="s">
        <v>272</v>
      </c>
      <c r="J54" s="47" t="s">
        <v>255</v>
      </c>
      <c r="K54" s="52"/>
      <c r="L54" s="52"/>
      <c r="M54" s="52"/>
      <c r="N54" s="43"/>
      <c r="O54" s="53"/>
      <c r="P54" s="54" t="s">
        <v>62</v>
      </c>
      <c r="Q54" s="55"/>
      <c r="R54" s="119"/>
      <c r="S54" s="120" t="s">
        <v>58</v>
      </c>
      <c r="T54" s="121" t="s">
        <v>58</v>
      </c>
      <c r="U54" s="59"/>
      <c r="V54" s="60"/>
      <c r="W54" s="61"/>
      <c r="X54" s="62"/>
      <c r="Y54" s="63"/>
    </row>
    <row r="55" spans="1:25" ht="25.5">
      <c r="A55" s="27">
        <v>1160</v>
      </c>
      <c r="B55" s="28" t="s">
        <v>273</v>
      </c>
      <c r="C55" s="29" t="s">
        <v>274</v>
      </c>
      <c r="D55" s="27">
        <v>2010</v>
      </c>
      <c r="E55" s="30" t="s">
        <v>186</v>
      </c>
      <c r="F55" s="27">
        <v>3</v>
      </c>
      <c r="G55" s="33" t="s">
        <v>275</v>
      </c>
      <c r="H55" s="110"/>
      <c r="I55" s="33" t="s">
        <v>272</v>
      </c>
      <c r="J55" s="27" t="s">
        <v>255</v>
      </c>
      <c r="K55" s="34"/>
      <c r="L55" s="34"/>
      <c r="M55" s="34"/>
      <c r="N55" s="34"/>
      <c r="O55" s="34"/>
      <c r="P55" s="112" t="s">
        <v>276</v>
      </c>
      <c r="Q55" s="35" t="s">
        <v>277</v>
      </c>
      <c r="R55" s="87"/>
      <c r="S55" s="37" t="s">
        <v>58</v>
      </c>
      <c r="T55" s="82"/>
      <c r="U55" s="83"/>
      <c r="V55" s="84"/>
      <c r="W55" s="85"/>
      <c r="X55" s="88"/>
      <c r="Y55" s="43"/>
    </row>
    <row r="56" spans="1:25" ht="38.25">
      <c r="A56" s="27">
        <v>1538</v>
      </c>
      <c r="B56" s="64" t="s">
        <v>278</v>
      </c>
      <c r="C56" s="78" t="str">
        <f>HYPERLINK("http://linea.docgraph.org/","http://linea.docgraph.org/")</f>
        <v>http://linea.docgraph.org/</v>
      </c>
      <c r="D56" s="66">
        <v>2015</v>
      </c>
      <c r="E56" s="64" t="s">
        <v>186</v>
      </c>
      <c r="F56" s="27">
        <v>3</v>
      </c>
      <c r="G56" s="67" t="s">
        <v>279</v>
      </c>
      <c r="H56" s="63" t="s">
        <v>84</v>
      </c>
      <c r="I56" s="30" t="s">
        <v>272</v>
      </c>
      <c r="J56" s="79" t="s">
        <v>109</v>
      </c>
      <c r="K56" s="68"/>
      <c r="L56" s="68"/>
      <c r="M56" s="68"/>
      <c r="N56" s="68"/>
      <c r="O56" s="68"/>
      <c r="P56" s="80" t="str">
        <f>HYPERLINK("https://twitter.com/DocGraph","https://twitter.com/DocGraph")</f>
        <v>https://twitter.com/DocGraph</v>
      </c>
      <c r="Q56" s="35">
        <v>523</v>
      </c>
      <c r="R56" s="87"/>
      <c r="S56" s="37" t="s">
        <v>58</v>
      </c>
      <c r="T56" s="82"/>
      <c r="U56" s="83"/>
      <c r="V56" s="40" t="s">
        <v>58</v>
      </c>
      <c r="W56" s="85"/>
      <c r="X56" s="86"/>
      <c r="Y56" s="77"/>
    </row>
    <row r="57" spans="1:25" ht="63.75">
      <c r="A57" s="27">
        <v>1539</v>
      </c>
      <c r="B57" s="64" t="s">
        <v>280</v>
      </c>
      <c r="C57" s="78" t="str">
        <f>HYPERLINK("http://onerepo.net/","http://onerepo.net/")</f>
        <v>http://onerepo.net/</v>
      </c>
      <c r="D57" s="66">
        <v>2015</v>
      </c>
      <c r="E57" s="64" t="s">
        <v>186</v>
      </c>
      <c r="F57" s="27">
        <v>3</v>
      </c>
      <c r="G57" s="122" t="s">
        <v>281</v>
      </c>
      <c r="H57" s="63" t="s">
        <v>84</v>
      </c>
      <c r="I57" s="30" t="s">
        <v>272</v>
      </c>
      <c r="J57" s="79" t="s">
        <v>255</v>
      </c>
      <c r="K57" s="68"/>
      <c r="L57" s="68"/>
      <c r="M57" s="68"/>
      <c r="N57" s="68"/>
      <c r="O57" s="68"/>
      <c r="P57" s="123" t="s">
        <v>62</v>
      </c>
      <c r="Q57" s="92"/>
      <c r="R57" s="87"/>
      <c r="S57" s="37" t="s">
        <v>58</v>
      </c>
      <c r="T57" s="82"/>
      <c r="U57" s="83"/>
      <c r="V57" s="84"/>
      <c r="W57" s="85"/>
      <c r="X57" s="86"/>
      <c r="Y57" s="77"/>
    </row>
    <row r="58" spans="1:25" ht="51">
      <c r="A58" s="27">
        <v>1490</v>
      </c>
      <c r="B58" s="64" t="s">
        <v>282</v>
      </c>
      <c r="C58" s="65" t="s">
        <v>283</v>
      </c>
      <c r="D58" s="66">
        <v>1998</v>
      </c>
      <c r="E58" s="67" t="s">
        <v>186</v>
      </c>
      <c r="F58" s="27">
        <v>3</v>
      </c>
      <c r="G58" s="67" t="s">
        <v>284</v>
      </c>
      <c r="H58" s="63"/>
      <c r="I58" s="30" t="s">
        <v>285</v>
      </c>
      <c r="J58" s="27" t="s">
        <v>80</v>
      </c>
      <c r="K58" s="68"/>
      <c r="L58" s="68"/>
      <c r="M58" s="68"/>
      <c r="N58" s="68"/>
      <c r="O58" s="68"/>
      <c r="P58" s="69" t="s">
        <v>286</v>
      </c>
      <c r="Q58" s="35">
        <v>4692</v>
      </c>
      <c r="R58" s="116"/>
      <c r="S58" s="117" t="s">
        <v>58</v>
      </c>
      <c r="T58" s="72"/>
      <c r="U58" s="73"/>
      <c r="V58" s="74"/>
      <c r="W58" s="75"/>
      <c r="X58" s="76"/>
      <c r="Y58" s="77"/>
    </row>
    <row r="59" spans="1:25" ht="38.25">
      <c r="A59" s="27">
        <v>1223</v>
      </c>
      <c r="B59" s="28" t="s">
        <v>287</v>
      </c>
      <c r="C59" s="29" t="s">
        <v>288</v>
      </c>
      <c r="D59" s="27">
        <v>2012</v>
      </c>
      <c r="E59" s="30" t="s">
        <v>186</v>
      </c>
      <c r="F59" s="27">
        <v>3</v>
      </c>
      <c r="G59" s="33" t="s">
        <v>289</v>
      </c>
      <c r="H59" s="110"/>
      <c r="I59" s="33" t="s">
        <v>290</v>
      </c>
      <c r="J59" s="27" t="s">
        <v>67</v>
      </c>
      <c r="K59" s="34"/>
      <c r="L59" s="34"/>
      <c r="M59" s="34"/>
      <c r="N59" s="34"/>
      <c r="O59" s="34"/>
      <c r="P59" s="29" t="s">
        <v>291</v>
      </c>
      <c r="Q59" s="35">
        <v>348</v>
      </c>
      <c r="R59" s="87"/>
      <c r="S59" s="37" t="s">
        <v>58</v>
      </c>
      <c r="T59" s="82"/>
      <c r="U59" s="83"/>
      <c r="V59" s="84"/>
      <c r="W59" s="85"/>
      <c r="X59" s="88"/>
      <c r="Y59" s="43"/>
    </row>
    <row r="60" spans="1:25" ht="38.25">
      <c r="A60" s="27">
        <v>1004</v>
      </c>
      <c r="B60" s="28" t="s">
        <v>292</v>
      </c>
      <c r="C60" s="29" t="s">
        <v>293</v>
      </c>
      <c r="D60" s="27">
        <v>1982</v>
      </c>
      <c r="E60" s="30" t="s">
        <v>186</v>
      </c>
      <c r="F60" s="27">
        <v>3</v>
      </c>
      <c r="G60" s="33" t="s">
        <v>294</v>
      </c>
      <c r="H60" s="110"/>
      <c r="I60" s="33" t="s">
        <v>295</v>
      </c>
      <c r="J60" s="27" t="s">
        <v>67</v>
      </c>
      <c r="K60" s="34"/>
      <c r="L60" s="34"/>
      <c r="M60" s="34"/>
      <c r="N60" s="34"/>
      <c r="O60" s="34"/>
      <c r="P60" s="90" t="s">
        <v>62</v>
      </c>
      <c r="Q60" s="92"/>
      <c r="R60" s="87"/>
      <c r="S60" s="37" t="s">
        <v>58</v>
      </c>
      <c r="T60" s="82"/>
      <c r="U60" s="83"/>
      <c r="V60" s="84"/>
      <c r="W60" s="85"/>
      <c r="X60" s="88"/>
      <c r="Y60" s="43"/>
    </row>
    <row r="61" spans="1:25" ht="38.25">
      <c r="A61" s="27">
        <v>1191</v>
      </c>
      <c r="B61" s="28" t="s">
        <v>296</v>
      </c>
      <c r="C61" s="29" t="s">
        <v>297</v>
      </c>
      <c r="D61" s="27">
        <v>2011</v>
      </c>
      <c r="E61" s="30" t="s">
        <v>186</v>
      </c>
      <c r="F61" s="27">
        <v>3</v>
      </c>
      <c r="G61" s="33" t="s">
        <v>298</v>
      </c>
      <c r="H61" s="110"/>
      <c r="I61" s="33" t="s">
        <v>299</v>
      </c>
      <c r="J61" s="27" t="s">
        <v>255</v>
      </c>
      <c r="K61" s="34"/>
      <c r="L61" s="34"/>
      <c r="M61" s="34"/>
      <c r="N61" s="34"/>
      <c r="O61" s="34"/>
      <c r="P61" s="112" t="s">
        <v>300</v>
      </c>
      <c r="Q61" s="35">
        <v>925</v>
      </c>
      <c r="R61" s="87"/>
      <c r="S61" s="37" t="s">
        <v>58</v>
      </c>
      <c r="T61" s="82"/>
      <c r="U61" s="83"/>
      <c r="V61" s="84"/>
      <c r="W61" s="85"/>
      <c r="X61" s="88"/>
      <c r="Y61" s="43"/>
    </row>
    <row r="62" spans="1:25" ht="38.25">
      <c r="A62" s="27">
        <v>1340</v>
      </c>
      <c r="B62" s="28" t="s">
        <v>301</v>
      </c>
      <c r="C62" s="29" t="s">
        <v>302</v>
      </c>
      <c r="D62" s="27">
        <v>2014</v>
      </c>
      <c r="E62" s="30" t="s">
        <v>186</v>
      </c>
      <c r="F62" s="27">
        <v>3</v>
      </c>
      <c r="G62" s="33" t="s">
        <v>303</v>
      </c>
      <c r="H62" s="110"/>
      <c r="I62" s="33" t="s">
        <v>304</v>
      </c>
      <c r="J62" s="27" t="s">
        <v>67</v>
      </c>
      <c r="K62" s="34"/>
      <c r="L62" s="34"/>
      <c r="M62" s="34"/>
      <c r="N62" s="34"/>
      <c r="O62" s="34"/>
      <c r="P62" s="29" t="s">
        <v>305</v>
      </c>
      <c r="Q62" s="35">
        <v>442</v>
      </c>
      <c r="R62" s="87"/>
      <c r="S62" s="37" t="s">
        <v>58</v>
      </c>
      <c r="T62" s="82"/>
      <c r="U62" s="83"/>
      <c r="V62" s="84"/>
      <c r="W62" s="85"/>
      <c r="X62" s="88"/>
      <c r="Y62" s="43"/>
    </row>
    <row r="63" spans="1:25" ht="76.5">
      <c r="A63" s="27">
        <v>1487</v>
      </c>
      <c r="B63" s="64" t="s">
        <v>306</v>
      </c>
      <c r="C63" s="65" t="s">
        <v>307</v>
      </c>
      <c r="D63" s="66">
        <v>2000</v>
      </c>
      <c r="E63" s="67" t="s">
        <v>186</v>
      </c>
      <c r="F63" s="27">
        <v>3</v>
      </c>
      <c r="G63" s="67" t="s">
        <v>308</v>
      </c>
      <c r="H63" s="63"/>
      <c r="I63" s="30" t="s">
        <v>309</v>
      </c>
      <c r="J63" s="27" t="s">
        <v>80</v>
      </c>
      <c r="K63" s="68"/>
      <c r="L63" s="68"/>
      <c r="M63" s="68"/>
      <c r="N63" s="68"/>
      <c r="O63" s="68"/>
      <c r="P63" s="69" t="s">
        <v>310</v>
      </c>
      <c r="Q63" s="35">
        <v>1388</v>
      </c>
      <c r="R63" s="116"/>
      <c r="S63" s="117" t="s">
        <v>58</v>
      </c>
      <c r="T63" s="72"/>
      <c r="U63" s="73"/>
      <c r="V63" s="74"/>
      <c r="W63" s="75"/>
      <c r="X63" s="76"/>
      <c r="Y63" s="77"/>
    </row>
    <row r="64" spans="1:25" ht="38.25">
      <c r="A64" s="27">
        <v>1532</v>
      </c>
      <c r="B64" s="64" t="s">
        <v>311</v>
      </c>
      <c r="C64" s="78" t="str">
        <f>HYPERLINK("http://krauthammerlab.med.yale.edu/imagefinder","http://krauthammerlab.med.yale.edu/imagefinder")</f>
        <v>http://krauthammerlab.med.yale.edu/imagefinder</v>
      </c>
      <c r="D64" s="66">
        <v>2008</v>
      </c>
      <c r="E64" s="64" t="s">
        <v>186</v>
      </c>
      <c r="F64" s="27">
        <v>3</v>
      </c>
      <c r="G64" s="67" t="s">
        <v>312</v>
      </c>
      <c r="H64" s="63" t="s">
        <v>84</v>
      </c>
      <c r="I64" s="30" t="s">
        <v>313</v>
      </c>
      <c r="J64" s="79" t="s">
        <v>80</v>
      </c>
      <c r="K64" s="68"/>
      <c r="L64" s="68"/>
      <c r="M64" s="68"/>
      <c r="N64" s="68"/>
      <c r="O64" s="68"/>
      <c r="P64" s="123" t="s">
        <v>62</v>
      </c>
      <c r="Q64" s="92"/>
      <c r="R64" s="87"/>
      <c r="S64" s="117" t="s">
        <v>58</v>
      </c>
      <c r="T64" s="82"/>
      <c r="U64" s="83"/>
      <c r="V64" s="84"/>
      <c r="W64" s="85"/>
      <c r="X64" s="86"/>
      <c r="Y64" s="77"/>
    </row>
    <row r="65" spans="1:25" ht="25.5">
      <c r="A65" s="27">
        <v>1071</v>
      </c>
      <c r="B65" s="28" t="s">
        <v>314</v>
      </c>
      <c r="C65" s="29" t="s">
        <v>315</v>
      </c>
      <c r="D65" s="27">
        <v>2005</v>
      </c>
      <c r="E65" s="30" t="s">
        <v>186</v>
      </c>
      <c r="F65" s="27">
        <v>3</v>
      </c>
      <c r="G65" s="33" t="s">
        <v>316</v>
      </c>
      <c r="H65" s="110"/>
      <c r="I65" s="33" t="s">
        <v>317</v>
      </c>
      <c r="J65" s="27" t="s">
        <v>67</v>
      </c>
      <c r="K65" s="34"/>
      <c r="L65" s="34"/>
      <c r="M65" s="34"/>
      <c r="N65" s="34"/>
      <c r="O65" s="34"/>
      <c r="P65" s="90" t="s">
        <v>62</v>
      </c>
      <c r="Q65" s="92"/>
      <c r="R65" s="87"/>
      <c r="S65" s="37" t="s">
        <v>58</v>
      </c>
      <c r="T65" s="82"/>
      <c r="U65" s="83"/>
      <c r="V65" s="84"/>
      <c r="W65" s="85"/>
      <c r="X65" s="88"/>
      <c r="Y65" s="43"/>
    </row>
    <row r="66" spans="1:25" ht="25.5">
      <c r="A66" s="27">
        <v>1529</v>
      </c>
      <c r="B66" s="64" t="s">
        <v>318</v>
      </c>
      <c r="C66" s="124" t="str">
        <f>HYPERLINK("https://journalmap.org/","https://journalmap.org/")</f>
        <v>https://journalmap.org/</v>
      </c>
      <c r="D66" s="66">
        <v>2010</v>
      </c>
      <c r="E66" s="64" t="s">
        <v>186</v>
      </c>
      <c r="F66" s="27">
        <v>3</v>
      </c>
      <c r="G66" s="67" t="s">
        <v>319</v>
      </c>
      <c r="H66" s="63" t="s">
        <v>84</v>
      </c>
      <c r="I66" s="30" t="s">
        <v>320</v>
      </c>
      <c r="J66" s="79" t="s">
        <v>67</v>
      </c>
      <c r="K66" s="68"/>
      <c r="L66" s="68"/>
      <c r="M66" s="68"/>
      <c r="N66" s="68"/>
      <c r="O66" s="68"/>
      <c r="P66" s="80" t="str">
        <f>HYPERLINK("https://twitter.com/JournalMap","https://twitter.com/JournalMap")</f>
        <v>https://twitter.com/JournalMap</v>
      </c>
      <c r="Q66" s="35">
        <v>224</v>
      </c>
      <c r="R66" s="87"/>
      <c r="S66" s="37" t="s">
        <v>58</v>
      </c>
      <c r="T66" s="82"/>
      <c r="U66" s="83"/>
      <c r="V66" s="84"/>
      <c r="W66" s="85"/>
      <c r="X66" s="86"/>
      <c r="Y66" s="77"/>
    </row>
    <row r="67" spans="1:25" ht="63.75">
      <c r="A67" s="27">
        <v>1390</v>
      </c>
      <c r="B67" s="28" t="s">
        <v>321</v>
      </c>
      <c r="C67" s="29" t="s">
        <v>322</v>
      </c>
      <c r="D67" s="27">
        <v>2015</v>
      </c>
      <c r="E67" s="30" t="s">
        <v>186</v>
      </c>
      <c r="F67" s="27">
        <v>3</v>
      </c>
      <c r="G67" s="33" t="s">
        <v>323</v>
      </c>
      <c r="H67" s="110"/>
      <c r="I67" s="33" t="s">
        <v>324</v>
      </c>
      <c r="J67" s="27" t="s">
        <v>255</v>
      </c>
      <c r="K67" s="34"/>
      <c r="L67" s="34"/>
      <c r="M67" s="34"/>
      <c r="N67" s="34"/>
      <c r="O67" s="34"/>
      <c r="P67" s="112" t="s">
        <v>325</v>
      </c>
      <c r="Q67" s="35">
        <v>152</v>
      </c>
      <c r="R67" s="87"/>
      <c r="S67" s="37" t="s">
        <v>58</v>
      </c>
      <c r="T67" s="82"/>
      <c r="U67" s="83"/>
      <c r="V67" s="84"/>
      <c r="W67" s="85"/>
      <c r="X67" s="88"/>
      <c r="Y67" s="43"/>
    </row>
    <row r="68" spans="1:25" ht="25.5">
      <c r="A68" s="27">
        <v>1440</v>
      </c>
      <c r="B68" s="28" t="s">
        <v>326</v>
      </c>
      <c r="C68" s="29" t="s">
        <v>327</v>
      </c>
      <c r="D68" s="27">
        <v>2013</v>
      </c>
      <c r="E68" s="30" t="s">
        <v>186</v>
      </c>
      <c r="F68" s="27">
        <v>3</v>
      </c>
      <c r="G68" s="33" t="s">
        <v>328</v>
      </c>
      <c r="H68" s="110"/>
      <c r="I68" s="33" t="s">
        <v>324</v>
      </c>
      <c r="J68" s="27" t="s">
        <v>109</v>
      </c>
      <c r="K68" s="34"/>
      <c r="L68" s="34"/>
      <c r="M68" s="34"/>
      <c r="N68" s="34"/>
      <c r="O68" s="34"/>
      <c r="P68" s="29" t="s">
        <v>329</v>
      </c>
      <c r="Q68" s="35">
        <v>31</v>
      </c>
      <c r="R68" s="87"/>
      <c r="S68" s="37" t="s">
        <v>58</v>
      </c>
      <c r="T68" s="82"/>
      <c r="U68" s="83"/>
      <c r="V68" s="40" t="s">
        <v>58</v>
      </c>
      <c r="W68" s="85"/>
      <c r="X68" s="88"/>
      <c r="Y68" s="43"/>
    </row>
    <row r="69" spans="1:25" ht="25.5">
      <c r="A69" s="27">
        <v>1342</v>
      </c>
      <c r="B69" s="64" t="s">
        <v>330</v>
      </c>
      <c r="C69" s="29" t="s">
        <v>331</v>
      </c>
      <c r="D69" s="66">
        <v>2014</v>
      </c>
      <c r="E69" s="30" t="s">
        <v>186</v>
      </c>
      <c r="F69" s="27">
        <v>3</v>
      </c>
      <c r="G69" s="33" t="s">
        <v>332</v>
      </c>
      <c r="H69" s="63"/>
      <c r="I69" s="31" t="s">
        <v>324</v>
      </c>
      <c r="J69" s="27" t="s">
        <v>255</v>
      </c>
      <c r="K69" s="68"/>
      <c r="L69" s="68"/>
      <c r="M69" s="68"/>
      <c r="N69" s="68"/>
      <c r="O69" s="107"/>
      <c r="P69" s="112" t="s">
        <v>333</v>
      </c>
      <c r="Q69" s="35">
        <v>1076</v>
      </c>
      <c r="R69" s="87"/>
      <c r="S69" s="37" t="s">
        <v>58</v>
      </c>
      <c r="T69" s="82"/>
      <c r="U69" s="83"/>
      <c r="V69" s="84"/>
      <c r="W69" s="85"/>
      <c r="X69" s="88"/>
      <c r="Y69" s="77"/>
    </row>
    <row r="70" spans="1:25" ht="25.5">
      <c r="A70" s="27">
        <v>1343</v>
      </c>
      <c r="B70" s="28" t="s">
        <v>334</v>
      </c>
      <c r="C70" s="29" t="s">
        <v>335</v>
      </c>
      <c r="D70" s="27">
        <v>2014</v>
      </c>
      <c r="E70" s="30" t="s">
        <v>186</v>
      </c>
      <c r="F70" s="27">
        <v>3</v>
      </c>
      <c r="G70" s="33" t="s">
        <v>336</v>
      </c>
      <c r="H70" s="110"/>
      <c r="I70" s="33" t="s">
        <v>324</v>
      </c>
      <c r="J70" s="27" t="s">
        <v>109</v>
      </c>
      <c r="K70" s="34"/>
      <c r="L70" s="34"/>
      <c r="M70" s="34"/>
      <c r="N70" s="34"/>
      <c r="O70" s="34"/>
      <c r="P70" s="29" t="s">
        <v>337</v>
      </c>
      <c r="Q70" s="35">
        <v>4</v>
      </c>
      <c r="R70" s="87"/>
      <c r="S70" s="37" t="s">
        <v>58</v>
      </c>
      <c r="T70" s="82"/>
      <c r="U70" s="83"/>
      <c r="V70" s="84"/>
      <c r="W70" s="85"/>
      <c r="X70" s="88"/>
      <c r="Y70" s="43"/>
    </row>
    <row r="71" spans="1:25" ht="25.5">
      <c r="A71" s="27">
        <v>1400</v>
      </c>
      <c r="B71" s="28" t="s">
        <v>338</v>
      </c>
      <c r="C71" s="29" t="s">
        <v>339</v>
      </c>
      <c r="D71" s="27">
        <v>2014</v>
      </c>
      <c r="E71" s="30" t="s">
        <v>186</v>
      </c>
      <c r="F71" s="27">
        <v>3</v>
      </c>
      <c r="G71" s="33" t="s">
        <v>340</v>
      </c>
      <c r="H71" s="110"/>
      <c r="I71" s="33" t="s">
        <v>324</v>
      </c>
      <c r="J71" s="27" t="s">
        <v>255</v>
      </c>
      <c r="K71" s="34"/>
      <c r="L71" s="34"/>
      <c r="M71" s="34"/>
      <c r="N71" s="34"/>
      <c r="O71" s="34"/>
      <c r="P71" s="29" t="s">
        <v>341</v>
      </c>
      <c r="Q71" s="35">
        <v>2834</v>
      </c>
      <c r="R71" s="87"/>
      <c r="S71" s="37" t="s">
        <v>58</v>
      </c>
      <c r="T71" s="82"/>
      <c r="U71" s="83"/>
      <c r="V71" s="84"/>
      <c r="W71" s="85"/>
      <c r="X71" s="88"/>
      <c r="Y71" s="43"/>
    </row>
    <row r="72" spans="1:25" ht="25.5">
      <c r="A72" s="27">
        <v>1277</v>
      </c>
      <c r="B72" s="28" t="s">
        <v>342</v>
      </c>
      <c r="C72" s="29" t="s">
        <v>343</v>
      </c>
      <c r="D72" s="66">
        <v>2013</v>
      </c>
      <c r="E72" s="30" t="s">
        <v>186</v>
      </c>
      <c r="F72" s="27">
        <v>3</v>
      </c>
      <c r="G72" s="33" t="s">
        <v>344</v>
      </c>
      <c r="H72" s="110"/>
      <c r="I72" s="33" t="s">
        <v>324</v>
      </c>
      <c r="J72" s="27" t="s">
        <v>67</v>
      </c>
      <c r="K72" s="34"/>
      <c r="L72" s="34"/>
      <c r="M72" s="34"/>
      <c r="N72" s="34"/>
      <c r="O72" s="34"/>
      <c r="P72" s="90" t="s">
        <v>62</v>
      </c>
      <c r="Q72" s="92"/>
      <c r="R72" s="87"/>
      <c r="S72" s="37" t="s">
        <v>58</v>
      </c>
      <c r="T72" s="82"/>
      <c r="U72" s="83"/>
      <c r="V72" s="84"/>
      <c r="W72" s="85"/>
      <c r="X72" s="88"/>
      <c r="Y72" s="43"/>
    </row>
    <row r="73" spans="1:25" ht="25.5">
      <c r="A73" s="27">
        <v>1093</v>
      </c>
      <c r="B73" s="28" t="s">
        <v>345</v>
      </c>
      <c r="C73" s="29" t="s">
        <v>346</v>
      </c>
      <c r="D73" s="27">
        <v>2007</v>
      </c>
      <c r="E73" s="30" t="s">
        <v>186</v>
      </c>
      <c r="F73" s="27">
        <v>3</v>
      </c>
      <c r="G73" s="33" t="s">
        <v>347</v>
      </c>
      <c r="H73" s="110"/>
      <c r="I73" s="33" t="s">
        <v>348</v>
      </c>
      <c r="J73" s="27" t="s">
        <v>67</v>
      </c>
      <c r="K73" s="34"/>
      <c r="L73" s="34"/>
      <c r="M73" s="34"/>
      <c r="N73" s="34"/>
      <c r="O73" s="34"/>
      <c r="P73" s="89" t="s">
        <v>62</v>
      </c>
      <c r="Q73" s="35">
        <v>55</v>
      </c>
      <c r="R73" s="87"/>
      <c r="S73" s="37" t="s">
        <v>58</v>
      </c>
      <c r="T73" s="82"/>
      <c r="U73" s="83"/>
      <c r="V73" s="84"/>
      <c r="W73" s="85"/>
      <c r="X73" s="88"/>
      <c r="Y73" s="43"/>
    </row>
    <row r="74" spans="1:25" ht="25.5">
      <c r="A74" s="27">
        <v>1054</v>
      </c>
      <c r="B74" s="28" t="s">
        <v>349</v>
      </c>
      <c r="C74" s="29" t="s">
        <v>350</v>
      </c>
      <c r="D74" s="27">
        <v>2004</v>
      </c>
      <c r="E74" s="30" t="s">
        <v>186</v>
      </c>
      <c r="F74" s="27">
        <v>3</v>
      </c>
      <c r="G74" s="33" t="s">
        <v>351</v>
      </c>
      <c r="H74" s="110"/>
      <c r="I74" s="33" t="s">
        <v>352</v>
      </c>
      <c r="J74" s="27" t="s">
        <v>67</v>
      </c>
      <c r="K74" s="34"/>
      <c r="L74" s="34"/>
      <c r="M74" s="34"/>
      <c r="N74" s="34"/>
      <c r="O74" s="34"/>
      <c r="P74" s="112" t="s">
        <v>353</v>
      </c>
      <c r="Q74" s="79" t="s">
        <v>354</v>
      </c>
      <c r="R74" s="87"/>
      <c r="S74" s="37" t="s">
        <v>58</v>
      </c>
      <c r="T74" s="82"/>
      <c r="U74" s="83"/>
      <c r="V74" s="84"/>
      <c r="W74" s="85"/>
      <c r="X74" s="88"/>
      <c r="Y74" s="43"/>
    </row>
    <row r="75" spans="1:25" ht="25.5">
      <c r="A75" s="27">
        <v>1189</v>
      </c>
      <c r="B75" s="28" t="s">
        <v>355</v>
      </c>
      <c r="C75" s="29" t="s">
        <v>356</v>
      </c>
      <c r="D75" s="27">
        <v>2011</v>
      </c>
      <c r="E75" s="30" t="s">
        <v>186</v>
      </c>
      <c r="F75" s="27">
        <v>3</v>
      </c>
      <c r="G75" s="33" t="s">
        <v>357</v>
      </c>
      <c r="H75" s="110"/>
      <c r="I75" s="33" t="s">
        <v>352</v>
      </c>
      <c r="J75" s="27" t="s">
        <v>67</v>
      </c>
      <c r="K75" s="34"/>
      <c r="L75" s="34"/>
      <c r="M75" s="34"/>
      <c r="N75" s="34"/>
      <c r="O75" s="34"/>
      <c r="P75" s="29" t="s">
        <v>358</v>
      </c>
      <c r="Q75" s="35">
        <v>216</v>
      </c>
      <c r="R75" s="87"/>
      <c r="S75" s="37" t="s">
        <v>58</v>
      </c>
      <c r="T75" s="82"/>
      <c r="U75" s="83"/>
      <c r="V75" s="84"/>
      <c r="W75" s="85"/>
      <c r="X75" s="86" t="s">
        <v>58</v>
      </c>
      <c r="Y75" s="43"/>
    </row>
    <row r="76" spans="1:25" ht="25.5">
      <c r="A76" s="27">
        <v>1038</v>
      </c>
      <c r="B76" s="28" t="s">
        <v>359</v>
      </c>
      <c r="C76" s="29" t="s">
        <v>360</v>
      </c>
      <c r="D76" s="27">
        <v>2002</v>
      </c>
      <c r="E76" s="30" t="s">
        <v>186</v>
      </c>
      <c r="F76" s="27">
        <v>3</v>
      </c>
      <c r="G76" s="33" t="s">
        <v>361</v>
      </c>
      <c r="H76" s="110"/>
      <c r="I76" s="33" t="s">
        <v>362</v>
      </c>
      <c r="J76" s="27" t="s">
        <v>67</v>
      </c>
      <c r="K76" s="34"/>
      <c r="L76" s="34"/>
      <c r="M76" s="34"/>
      <c r="N76" s="34"/>
      <c r="O76" s="34"/>
      <c r="P76" s="90" t="s">
        <v>62</v>
      </c>
      <c r="Q76" s="92"/>
      <c r="R76" s="87"/>
      <c r="S76" s="37" t="s">
        <v>58</v>
      </c>
      <c r="T76" s="82"/>
      <c r="U76" s="83"/>
      <c r="V76" s="84"/>
      <c r="W76" s="85"/>
      <c r="X76" s="88"/>
      <c r="Y76" s="43"/>
    </row>
    <row r="77" spans="1:25" ht="25.5">
      <c r="A77" s="94">
        <v>1569</v>
      </c>
      <c r="B77" s="95" t="s">
        <v>363</v>
      </c>
      <c r="C77" s="96" t="s">
        <v>364</v>
      </c>
      <c r="D77" s="97">
        <v>2014</v>
      </c>
      <c r="E77" s="98" t="s">
        <v>186</v>
      </c>
      <c r="F77" s="99">
        <v>3</v>
      </c>
      <c r="G77" s="100" t="s">
        <v>365</v>
      </c>
      <c r="H77" s="63"/>
      <c r="I77" s="98" t="s">
        <v>366</v>
      </c>
      <c r="J77" s="99" t="s">
        <v>67</v>
      </c>
      <c r="K77" s="68"/>
      <c r="L77" s="68"/>
      <c r="M77" s="68"/>
      <c r="N77" s="68"/>
      <c r="O77" s="68"/>
      <c r="P77" s="125" t="s">
        <v>62</v>
      </c>
      <c r="Q77" s="55"/>
      <c r="R77" s="103"/>
      <c r="S77" s="114" t="s">
        <v>58</v>
      </c>
      <c r="T77" s="58"/>
      <c r="U77" s="105"/>
      <c r="V77" s="60"/>
      <c r="W77" s="106"/>
      <c r="X77" s="62"/>
      <c r="Y77" s="77"/>
    </row>
    <row r="78" spans="1:25" ht="25.5">
      <c r="A78" s="27">
        <v>1444</v>
      </c>
      <c r="B78" s="28" t="s">
        <v>367</v>
      </c>
      <c r="C78" s="29" t="s">
        <v>368</v>
      </c>
      <c r="D78" s="27">
        <v>2008</v>
      </c>
      <c r="E78" s="30" t="s">
        <v>186</v>
      </c>
      <c r="F78" s="27">
        <v>3</v>
      </c>
      <c r="G78" s="33" t="s">
        <v>369</v>
      </c>
      <c r="H78" s="110"/>
      <c r="I78" s="33" t="s">
        <v>366</v>
      </c>
      <c r="J78" s="27" t="s">
        <v>67</v>
      </c>
      <c r="K78" s="34"/>
      <c r="L78" s="34"/>
      <c r="M78" s="34"/>
      <c r="N78" s="34"/>
      <c r="O78" s="34"/>
      <c r="P78" s="112" t="s">
        <v>370</v>
      </c>
      <c r="Q78" s="35" t="s">
        <v>371</v>
      </c>
      <c r="R78" s="87"/>
      <c r="S78" s="37" t="s">
        <v>58</v>
      </c>
      <c r="T78" s="82"/>
      <c r="U78" s="83"/>
      <c r="V78" s="84"/>
      <c r="W78" s="85"/>
      <c r="X78" s="88"/>
      <c r="Y78" s="43"/>
    </row>
    <row r="79" spans="1:25" ht="25.5">
      <c r="A79" s="27">
        <v>1445</v>
      </c>
      <c r="B79" s="28" t="s">
        <v>372</v>
      </c>
      <c r="C79" s="29" t="s">
        <v>373</v>
      </c>
      <c r="D79" s="27">
        <v>2008</v>
      </c>
      <c r="E79" s="30" t="s">
        <v>186</v>
      </c>
      <c r="F79" s="27">
        <v>3</v>
      </c>
      <c r="G79" s="33" t="s">
        <v>374</v>
      </c>
      <c r="H79" s="110"/>
      <c r="I79" s="33" t="s">
        <v>366</v>
      </c>
      <c r="J79" s="27" t="s">
        <v>67</v>
      </c>
      <c r="K79" s="34"/>
      <c r="L79" s="34"/>
      <c r="M79" s="34"/>
      <c r="N79" s="34"/>
      <c r="O79" s="34"/>
      <c r="P79" s="112" t="s">
        <v>375</v>
      </c>
      <c r="Q79" s="35">
        <v>7665</v>
      </c>
      <c r="R79" s="87"/>
      <c r="S79" s="37" t="s">
        <v>58</v>
      </c>
      <c r="T79" s="82"/>
      <c r="U79" s="83"/>
      <c r="V79" s="84"/>
      <c r="W79" s="85"/>
      <c r="X79" s="88"/>
      <c r="Y79" s="43"/>
    </row>
    <row r="80" spans="1:25" ht="38.25">
      <c r="A80" s="27">
        <v>1530</v>
      </c>
      <c r="B80" s="64" t="s">
        <v>376</v>
      </c>
      <c r="C80" s="78" t="str">
        <f>HYPERLINK("http://www.jstor.org/","http://www.jstor.org/")</f>
        <v>http://www.jstor.org/</v>
      </c>
      <c r="D80" s="66">
        <v>1995</v>
      </c>
      <c r="E80" s="64" t="s">
        <v>186</v>
      </c>
      <c r="F80" s="27">
        <v>3</v>
      </c>
      <c r="G80" s="67" t="s">
        <v>377</v>
      </c>
      <c r="H80" s="63" t="s">
        <v>84</v>
      </c>
      <c r="I80" s="30" t="s">
        <v>366</v>
      </c>
      <c r="J80" s="79" t="s">
        <v>67</v>
      </c>
      <c r="K80" s="68"/>
      <c r="L80" s="68"/>
      <c r="M80" s="68"/>
      <c r="N80" s="68"/>
      <c r="O80" s="68"/>
      <c r="P80" s="80" t="str">
        <f>HYPERLINK("https://twitter.com/JSTOR","https://twitter.com/JSTOR")</f>
        <v>https://twitter.com/JSTOR</v>
      </c>
      <c r="Q80" s="35" t="s">
        <v>378</v>
      </c>
      <c r="R80" s="87"/>
      <c r="S80" s="37" t="s">
        <v>58</v>
      </c>
      <c r="T80" s="82"/>
      <c r="U80" s="83"/>
      <c r="V80" s="84"/>
      <c r="W80" s="85"/>
      <c r="X80" s="86"/>
      <c r="Y80" s="77"/>
    </row>
    <row r="81" spans="1:25" ht="25.5">
      <c r="A81" s="27">
        <v>1443</v>
      </c>
      <c r="B81" s="28" t="s">
        <v>379</v>
      </c>
      <c r="C81" s="29" t="s">
        <v>380</v>
      </c>
      <c r="D81" s="27">
        <v>2011</v>
      </c>
      <c r="E81" s="30" t="s">
        <v>186</v>
      </c>
      <c r="F81" s="27">
        <v>3</v>
      </c>
      <c r="G81" s="33" t="s">
        <v>381</v>
      </c>
      <c r="H81" s="110"/>
      <c r="I81" s="33" t="s">
        <v>366</v>
      </c>
      <c r="J81" s="27" t="s">
        <v>109</v>
      </c>
      <c r="K81" s="34"/>
      <c r="L81" s="34"/>
      <c r="M81" s="34"/>
      <c r="N81" s="34"/>
      <c r="O81" s="34"/>
      <c r="P81" s="29" t="s">
        <v>382</v>
      </c>
      <c r="Q81" s="35">
        <v>986</v>
      </c>
      <c r="R81" s="87"/>
      <c r="S81" s="37" t="s">
        <v>58</v>
      </c>
      <c r="T81" s="82"/>
      <c r="U81" s="83"/>
      <c r="V81" s="84"/>
      <c r="W81" s="85"/>
      <c r="X81" s="88"/>
      <c r="Y81" s="43"/>
    </row>
    <row r="82" spans="1:25" ht="25.5">
      <c r="A82" s="94">
        <v>1570</v>
      </c>
      <c r="B82" s="95" t="s">
        <v>383</v>
      </c>
      <c r="C82" s="96" t="s">
        <v>384</v>
      </c>
      <c r="D82" s="97">
        <v>2010</v>
      </c>
      <c r="E82" s="98" t="s">
        <v>186</v>
      </c>
      <c r="F82" s="99">
        <v>3</v>
      </c>
      <c r="G82" s="100" t="s">
        <v>385</v>
      </c>
      <c r="H82" s="63"/>
      <c r="I82" s="98" t="s">
        <v>366</v>
      </c>
      <c r="J82" s="99" t="s">
        <v>67</v>
      </c>
      <c r="K82" s="68"/>
      <c r="L82" s="68"/>
      <c r="M82" s="68"/>
      <c r="N82" s="68"/>
      <c r="O82" s="68"/>
      <c r="P82" s="101" t="s">
        <v>386</v>
      </c>
      <c r="Q82" s="102">
        <v>1914</v>
      </c>
      <c r="R82" s="103"/>
      <c r="S82" s="114" t="s">
        <v>58</v>
      </c>
      <c r="T82" s="58"/>
      <c r="U82" s="105"/>
      <c r="V82" s="60"/>
      <c r="W82" s="106"/>
      <c r="X82" s="62"/>
      <c r="Y82" s="77"/>
    </row>
    <row r="83" spans="1:25" ht="51">
      <c r="A83" s="27">
        <v>1485</v>
      </c>
      <c r="B83" s="64" t="s">
        <v>387</v>
      </c>
      <c r="C83" s="65" t="s">
        <v>388</v>
      </c>
      <c r="D83" s="66">
        <v>2011</v>
      </c>
      <c r="E83" s="67" t="s">
        <v>186</v>
      </c>
      <c r="F83" s="27">
        <v>3</v>
      </c>
      <c r="G83" s="67" t="s">
        <v>389</v>
      </c>
      <c r="H83" s="63"/>
      <c r="I83" s="30" t="s">
        <v>366</v>
      </c>
      <c r="J83" s="27" t="s">
        <v>67</v>
      </c>
      <c r="K83" s="68"/>
      <c r="L83" s="68"/>
      <c r="M83" s="68"/>
      <c r="N83" s="68"/>
      <c r="O83" s="68"/>
      <c r="P83" s="69" t="s">
        <v>390</v>
      </c>
      <c r="Q83" s="35" t="s">
        <v>391</v>
      </c>
      <c r="R83" s="116"/>
      <c r="S83" s="117" t="s">
        <v>58</v>
      </c>
      <c r="T83" s="72"/>
      <c r="U83" s="73"/>
      <c r="V83" s="74"/>
      <c r="W83" s="75"/>
      <c r="X83" s="76"/>
      <c r="Y83" s="77"/>
    </row>
    <row r="84" spans="1:25" ht="25.5">
      <c r="A84" s="27">
        <v>1055</v>
      </c>
      <c r="B84" s="28" t="s">
        <v>392</v>
      </c>
      <c r="C84" s="29" t="s">
        <v>393</v>
      </c>
      <c r="D84" s="27">
        <v>2004</v>
      </c>
      <c r="E84" s="30" t="s">
        <v>186</v>
      </c>
      <c r="F84" s="27">
        <v>3</v>
      </c>
      <c r="G84" s="33" t="s">
        <v>394</v>
      </c>
      <c r="H84" s="110"/>
      <c r="I84" s="33" t="s">
        <v>395</v>
      </c>
      <c r="J84" s="27" t="s">
        <v>67</v>
      </c>
      <c r="K84" s="34"/>
      <c r="L84" s="34"/>
      <c r="M84" s="34"/>
      <c r="N84" s="34"/>
      <c r="O84" s="34"/>
      <c r="P84" s="90" t="s">
        <v>62</v>
      </c>
      <c r="Q84" s="92"/>
      <c r="R84" s="87"/>
      <c r="S84" s="37" t="s">
        <v>58</v>
      </c>
      <c r="T84" s="82"/>
      <c r="U84" s="83"/>
      <c r="V84" s="84"/>
      <c r="W84" s="85"/>
      <c r="X84" s="88"/>
      <c r="Y84" s="43"/>
    </row>
    <row r="85" spans="1:25" ht="25.5">
      <c r="A85" s="27">
        <v>1137</v>
      </c>
      <c r="B85" s="28" t="s">
        <v>396</v>
      </c>
      <c r="C85" s="29" t="s">
        <v>397</v>
      </c>
      <c r="D85" s="27">
        <v>2009</v>
      </c>
      <c r="E85" s="30" t="s">
        <v>186</v>
      </c>
      <c r="F85" s="27">
        <v>3</v>
      </c>
      <c r="G85" s="33" t="s">
        <v>398</v>
      </c>
      <c r="H85" s="110"/>
      <c r="I85" s="33" t="s">
        <v>395</v>
      </c>
      <c r="J85" s="27" t="s">
        <v>67</v>
      </c>
      <c r="K85" s="34"/>
      <c r="L85" s="34"/>
      <c r="M85" s="34"/>
      <c r="N85" s="34"/>
      <c r="O85" s="34"/>
      <c r="P85" s="29" t="s">
        <v>399</v>
      </c>
      <c r="Q85" s="35">
        <v>1135</v>
      </c>
      <c r="R85" s="87"/>
      <c r="S85" s="37" t="s">
        <v>58</v>
      </c>
      <c r="T85" s="82"/>
      <c r="U85" s="83"/>
      <c r="V85" s="84"/>
      <c r="W85" s="41" t="s">
        <v>58</v>
      </c>
      <c r="X85" s="86" t="s">
        <v>58</v>
      </c>
      <c r="Y85" s="43"/>
    </row>
    <row r="86" spans="1:25" ht="25.5">
      <c r="A86" s="27">
        <v>1002</v>
      </c>
      <c r="B86" s="28" t="s">
        <v>400</v>
      </c>
      <c r="C86" s="29" t="s">
        <v>401</v>
      </c>
      <c r="D86" s="27">
        <v>1964</v>
      </c>
      <c r="E86" s="30" t="s">
        <v>186</v>
      </c>
      <c r="F86" s="27">
        <v>3</v>
      </c>
      <c r="G86" s="33" t="s">
        <v>402</v>
      </c>
      <c r="H86" s="110"/>
      <c r="I86" s="33" t="s">
        <v>395</v>
      </c>
      <c r="J86" s="27" t="s">
        <v>67</v>
      </c>
      <c r="K86" s="34"/>
      <c r="L86" s="34"/>
      <c r="M86" s="34"/>
      <c r="N86" s="34"/>
      <c r="O86" s="34"/>
      <c r="P86" s="29" t="s">
        <v>403</v>
      </c>
      <c r="Q86" s="35">
        <v>7147</v>
      </c>
      <c r="R86" s="87"/>
      <c r="S86" s="37" t="s">
        <v>58</v>
      </c>
      <c r="T86" s="82"/>
      <c r="U86" s="83"/>
      <c r="V86" s="84"/>
      <c r="W86" s="85"/>
      <c r="X86" s="86" t="s">
        <v>58</v>
      </c>
      <c r="Y86" s="43"/>
    </row>
    <row r="87" spans="1:25" ht="25.5">
      <c r="A87" s="94">
        <v>1568</v>
      </c>
      <c r="B87" s="95" t="s">
        <v>404</v>
      </c>
      <c r="C87" s="96" t="s">
        <v>405</v>
      </c>
      <c r="D87" s="97">
        <v>2015</v>
      </c>
      <c r="E87" s="98" t="s">
        <v>406</v>
      </c>
      <c r="F87" s="99">
        <v>3</v>
      </c>
      <c r="G87" s="100" t="s">
        <v>407</v>
      </c>
      <c r="H87" s="63"/>
      <c r="I87" s="98" t="s">
        <v>395</v>
      </c>
      <c r="J87" s="99" t="s">
        <v>67</v>
      </c>
      <c r="K87" s="68"/>
      <c r="L87" s="68"/>
      <c r="M87" s="68"/>
      <c r="N87" s="68"/>
      <c r="O87" s="68"/>
      <c r="P87" s="125" t="s">
        <v>62</v>
      </c>
      <c r="Q87" s="55"/>
      <c r="R87" s="103"/>
      <c r="S87" s="114" t="s">
        <v>58</v>
      </c>
      <c r="T87" s="58"/>
      <c r="U87" s="105"/>
      <c r="V87" s="60"/>
      <c r="W87" s="106"/>
      <c r="X87" s="62"/>
      <c r="Y87" s="77"/>
    </row>
    <row r="88" spans="1:25" ht="25.5">
      <c r="A88" s="27">
        <v>1057</v>
      </c>
      <c r="B88" s="28" t="s">
        <v>408</v>
      </c>
      <c r="C88" s="29" t="s">
        <v>409</v>
      </c>
      <c r="D88" s="27">
        <v>2004</v>
      </c>
      <c r="E88" s="30" t="s">
        <v>186</v>
      </c>
      <c r="F88" s="27">
        <v>3</v>
      </c>
      <c r="G88" s="33" t="s">
        <v>410</v>
      </c>
      <c r="H88" s="110"/>
      <c r="I88" s="33" t="s">
        <v>395</v>
      </c>
      <c r="J88" s="27" t="s">
        <v>67</v>
      </c>
      <c r="K88" s="34"/>
      <c r="L88" s="34"/>
      <c r="M88" s="34"/>
      <c r="N88" s="34"/>
      <c r="O88" s="34"/>
      <c r="P88" s="29" t="s">
        <v>411</v>
      </c>
      <c r="Q88" s="35" t="s">
        <v>412</v>
      </c>
      <c r="R88" s="87"/>
      <c r="S88" s="37" t="s">
        <v>58</v>
      </c>
      <c r="T88" s="82"/>
      <c r="U88" s="83"/>
      <c r="V88" s="84"/>
      <c r="W88" s="85"/>
      <c r="X88" s="86" t="s">
        <v>260</v>
      </c>
      <c r="Y88" s="43"/>
    </row>
    <row r="89" spans="1:25" ht="25.5">
      <c r="A89" s="44">
        <v>1600</v>
      </c>
      <c r="B89" s="45" t="s">
        <v>413</v>
      </c>
      <c r="C89" s="46" t="str">
        <f>HYPERLINK("https://www.semanticscholar.org/","https://www.semanticscholar.org/")</f>
        <v>https://www.semanticscholar.org/</v>
      </c>
      <c r="D89" s="47">
        <v>2015</v>
      </c>
      <c r="E89" s="48" t="s">
        <v>186</v>
      </c>
      <c r="F89" s="47">
        <v>3</v>
      </c>
      <c r="G89" s="49" t="s">
        <v>414</v>
      </c>
      <c r="H89" s="50"/>
      <c r="I89" s="51" t="s">
        <v>395</v>
      </c>
      <c r="J89" s="47" t="s">
        <v>67</v>
      </c>
      <c r="K89" s="52"/>
      <c r="L89" s="52"/>
      <c r="M89" s="52"/>
      <c r="N89" s="43"/>
      <c r="O89" s="53"/>
      <c r="P89" s="54" t="s">
        <v>62</v>
      </c>
      <c r="Q89" s="55"/>
      <c r="R89" s="119"/>
      <c r="S89" s="120" t="s">
        <v>58</v>
      </c>
      <c r="T89" s="58"/>
      <c r="U89" s="59"/>
      <c r="V89" s="60"/>
      <c r="W89" s="61"/>
      <c r="X89" s="62"/>
      <c r="Y89" s="63"/>
    </row>
    <row r="90" spans="1:25" ht="25.5">
      <c r="A90" s="27">
        <v>1337</v>
      </c>
      <c r="B90" s="28" t="s">
        <v>415</v>
      </c>
      <c r="C90" s="29" t="s">
        <v>416</v>
      </c>
      <c r="D90" s="27">
        <v>2014</v>
      </c>
      <c r="E90" s="30" t="s">
        <v>186</v>
      </c>
      <c r="F90" s="27">
        <v>3</v>
      </c>
      <c r="G90" s="33" t="s">
        <v>417</v>
      </c>
      <c r="H90" s="110"/>
      <c r="I90" s="33" t="s">
        <v>418</v>
      </c>
      <c r="J90" s="27" t="s">
        <v>67</v>
      </c>
      <c r="K90" s="34"/>
      <c r="L90" s="34"/>
      <c r="M90" s="34"/>
      <c r="N90" s="34"/>
      <c r="O90" s="34"/>
      <c r="P90" s="29" t="s">
        <v>419</v>
      </c>
      <c r="Q90" s="35">
        <v>22</v>
      </c>
      <c r="R90" s="87"/>
      <c r="S90" s="37" t="s">
        <v>58</v>
      </c>
      <c r="T90" s="82"/>
      <c r="U90" s="83"/>
      <c r="V90" s="84"/>
      <c r="W90" s="85"/>
      <c r="X90" s="88"/>
      <c r="Y90" s="43"/>
    </row>
    <row r="91" spans="1:25" ht="38.25">
      <c r="A91" s="27">
        <v>1560</v>
      </c>
      <c r="B91" s="30" t="s">
        <v>420</v>
      </c>
      <c r="C91" s="126" t="str">
        <f>HYPERLINK("http://rd-switchboard.net/","http://rd-switchboard.net/")</f>
        <v>http://rd-switchboard.net/</v>
      </c>
      <c r="D91" s="66">
        <v>2015</v>
      </c>
      <c r="E91" s="30" t="s">
        <v>186</v>
      </c>
      <c r="F91" s="27">
        <v>3</v>
      </c>
      <c r="G91" s="127" t="s">
        <v>421</v>
      </c>
      <c r="H91" s="63"/>
      <c r="I91" s="30" t="s">
        <v>422</v>
      </c>
      <c r="J91" s="27" t="s">
        <v>67</v>
      </c>
      <c r="K91" s="68"/>
      <c r="L91" s="68"/>
      <c r="M91" s="68"/>
      <c r="N91" s="68"/>
      <c r="O91" s="68"/>
      <c r="P91" s="128" t="s">
        <v>62</v>
      </c>
      <c r="Q91" s="35">
        <v>0</v>
      </c>
      <c r="R91" s="87"/>
      <c r="S91" s="37" t="s">
        <v>58</v>
      </c>
      <c r="T91" s="82"/>
      <c r="U91" s="83"/>
      <c r="V91" s="84"/>
      <c r="W91" s="85"/>
      <c r="X91" s="88"/>
      <c r="Y91" s="77"/>
    </row>
    <row r="92" spans="1:25" ht="38.25">
      <c r="A92" s="44">
        <v>1601</v>
      </c>
      <c r="B92" s="45" t="s">
        <v>423</v>
      </c>
      <c r="C92" s="46" t="str">
        <f>HYPERLINK("https://osf.io/share","https://osf.io/share")</f>
        <v>https://osf.io/share</v>
      </c>
      <c r="D92" s="47">
        <v>2015</v>
      </c>
      <c r="E92" s="48" t="s">
        <v>186</v>
      </c>
      <c r="F92" s="47">
        <v>3</v>
      </c>
      <c r="G92" s="49" t="s">
        <v>424</v>
      </c>
      <c r="H92" s="50"/>
      <c r="I92" s="51" t="s">
        <v>425</v>
      </c>
      <c r="J92" s="47" t="s">
        <v>67</v>
      </c>
      <c r="K92" s="52"/>
      <c r="L92" s="52"/>
      <c r="M92" s="52"/>
      <c r="N92" s="43"/>
      <c r="O92" s="53"/>
      <c r="P92" s="54" t="s">
        <v>62</v>
      </c>
      <c r="Q92" s="55"/>
      <c r="R92" s="119"/>
      <c r="S92" s="120" t="s">
        <v>58</v>
      </c>
      <c r="T92" s="58"/>
      <c r="U92" s="59"/>
      <c r="V92" s="60"/>
      <c r="W92" s="61"/>
      <c r="X92" s="62"/>
      <c r="Y92" s="63"/>
    </row>
    <row r="93" spans="1:25" ht="38.25">
      <c r="A93" s="27">
        <v>1274</v>
      </c>
      <c r="B93" s="28" t="s">
        <v>426</v>
      </c>
      <c r="C93" s="29" t="s">
        <v>427</v>
      </c>
      <c r="D93" s="27">
        <v>2013</v>
      </c>
      <c r="E93" s="30" t="s">
        <v>186</v>
      </c>
      <c r="F93" s="27">
        <v>3</v>
      </c>
      <c r="G93" s="33" t="s">
        <v>428</v>
      </c>
      <c r="H93" s="110"/>
      <c r="I93" s="33" t="s">
        <v>429</v>
      </c>
      <c r="J93" s="27" t="s">
        <v>67</v>
      </c>
      <c r="K93" s="34"/>
      <c r="L93" s="34"/>
      <c r="M93" s="34"/>
      <c r="N93" s="34"/>
      <c r="O93" s="34"/>
      <c r="P93" s="29" t="s">
        <v>430</v>
      </c>
      <c r="Q93" s="35">
        <v>554</v>
      </c>
      <c r="R93" s="87"/>
      <c r="S93" s="37" t="s">
        <v>58</v>
      </c>
      <c r="T93" s="82"/>
      <c r="U93" s="83"/>
      <c r="V93" s="84"/>
      <c r="W93" s="85"/>
      <c r="X93" s="88"/>
      <c r="Y93" s="43"/>
    </row>
    <row r="94" spans="1:25" ht="25.5">
      <c r="A94" s="27">
        <v>1531</v>
      </c>
      <c r="B94" s="64" t="s">
        <v>431</v>
      </c>
      <c r="C94" s="78" t="str">
        <f>HYPERLINK("http://groups.ischool.berkeley.edu/ploscloudexplorer/","http://groups.ischool.berkeley.edu/ploscloudexplorer/")</f>
        <v>http://groups.ischool.berkeley.edu/ploscloudexplorer/</v>
      </c>
      <c r="D94" s="66">
        <v>2014</v>
      </c>
      <c r="E94" s="64" t="s">
        <v>186</v>
      </c>
      <c r="F94" s="27">
        <v>3</v>
      </c>
      <c r="G94" s="67" t="s">
        <v>432</v>
      </c>
      <c r="H94" s="63" t="s">
        <v>84</v>
      </c>
      <c r="I94" s="30" t="s">
        <v>433</v>
      </c>
      <c r="J94" s="79" t="s">
        <v>67</v>
      </c>
      <c r="K94" s="68"/>
      <c r="L94" s="68"/>
      <c r="M94" s="68"/>
      <c r="N94" s="68"/>
      <c r="O94" s="68"/>
      <c r="P94" s="123" t="s">
        <v>62</v>
      </c>
      <c r="Q94" s="92"/>
      <c r="R94" s="87"/>
      <c r="S94" s="37" t="s">
        <v>58</v>
      </c>
      <c r="T94" s="82"/>
      <c r="U94" s="83"/>
      <c r="V94" s="84"/>
      <c r="W94" s="85"/>
      <c r="X94" s="86"/>
      <c r="Y94" s="77"/>
    </row>
    <row r="95" spans="1:25" ht="38.25">
      <c r="A95" s="27">
        <v>1190</v>
      </c>
      <c r="B95" s="28" t="s">
        <v>434</v>
      </c>
      <c r="C95" s="29" t="s">
        <v>435</v>
      </c>
      <c r="D95" s="27">
        <v>2011</v>
      </c>
      <c r="E95" s="30" t="s">
        <v>186</v>
      </c>
      <c r="F95" s="27">
        <v>3</v>
      </c>
      <c r="G95" s="33" t="s">
        <v>436</v>
      </c>
      <c r="H95" s="110"/>
      <c r="I95" s="33" t="s">
        <v>437</v>
      </c>
      <c r="J95" s="27" t="s">
        <v>255</v>
      </c>
      <c r="K95" s="34"/>
      <c r="L95" s="34"/>
      <c r="M95" s="34"/>
      <c r="N95" s="34"/>
      <c r="O95" s="34"/>
      <c r="P95" s="112" t="s">
        <v>438</v>
      </c>
      <c r="Q95" s="35">
        <v>5473</v>
      </c>
      <c r="R95" s="87"/>
      <c r="S95" s="37" t="s">
        <v>58</v>
      </c>
      <c r="T95" s="82"/>
      <c r="U95" s="83"/>
      <c r="V95" s="84"/>
      <c r="W95" s="85"/>
      <c r="X95" s="88"/>
      <c r="Y95" s="43"/>
    </row>
    <row r="96" spans="1:25" ht="25.5">
      <c r="A96" s="27">
        <v>1053</v>
      </c>
      <c r="B96" s="64" t="s">
        <v>439</v>
      </c>
      <c r="C96" s="29" t="s">
        <v>440</v>
      </c>
      <c r="D96" s="66">
        <v>2004</v>
      </c>
      <c r="E96" s="30" t="s">
        <v>186</v>
      </c>
      <c r="F96" s="27">
        <v>3</v>
      </c>
      <c r="G96" s="33" t="s">
        <v>441</v>
      </c>
      <c r="H96" s="63"/>
      <c r="I96" s="31" t="s">
        <v>442</v>
      </c>
      <c r="J96" s="27" t="s">
        <v>255</v>
      </c>
      <c r="K96" s="68"/>
      <c r="L96" s="68"/>
      <c r="M96" s="68"/>
      <c r="N96" s="68"/>
      <c r="O96" s="107"/>
      <c r="P96" s="112" t="s">
        <v>443</v>
      </c>
      <c r="Q96" s="35">
        <v>466</v>
      </c>
      <c r="R96" s="87"/>
      <c r="S96" s="37" t="s">
        <v>58</v>
      </c>
      <c r="T96" s="82"/>
      <c r="U96" s="83"/>
      <c r="V96" s="84"/>
      <c r="W96" s="85"/>
      <c r="X96" s="88"/>
      <c r="Y96" s="77"/>
    </row>
    <row r="97" spans="1:25" ht="25.5">
      <c r="A97" s="27">
        <v>1188</v>
      </c>
      <c r="B97" s="28" t="s">
        <v>444</v>
      </c>
      <c r="C97" s="29" t="s">
        <v>445</v>
      </c>
      <c r="D97" s="27">
        <v>2011</v>
      </c>
      <c r="E97" s="30" t="s">
        <v>186</v>
      </c>
      <c r="F97" s="27">
        <v>3</v>
      </c>
      <c r="G97" s="33" t="s">
        <v>446</v>
      </c>
      <c r="H97" s="110"/>
      <c r="I97" s="33" t="s">
        <v>442</v>
      </c>
      <c r="J97" s="27" t="s">
        <v>67</v>
      </c>
      <c r="K97" s="34"/>
      <c r="L97" s="34"/>
      <c r="M97" s="34"/>
      <c r="N97" s="34"/>
      <c r="O97" s="34"/>
      <c r="P97" s="89" t="s">
        <v>62</v>
      </c>
      <c r="Q97" s="92"/>
      <c r="R97" s="87"/>
      <c r="S97" s="37" t="s">
        <v>58</v>
      </c>
      <c r="T97" s="82"/>
      <c r="U97" s="83"/>
      <c r="V97" s="84"/>
      <c r="W97" s="85"/>
      <c r="X97" s="88"/>
      <c r="Y97" s="43"/>
    </row>
    <row r="98" spans="1:25" ht="25.5">
      <c r="A98" s="27">
        <v>1403</v>
      </c>
      <c r="B98" s="64" t="s">
        <v>447</v>
      </c>
      <c r="C98" s="29" t="s">
        <v>448</v>
      </c>
      <c r="D98" s="66">
        <v>2004</v>
      </c>
      <c r="E98" s="30" t="s">
        <v>186</v>
      </c>
      <c r="F98" s="27">
        <v>3</v>
      </c>
      <c r="G98" s="33" t="s">
        <v>449</v>
      </c>
      <c r="H98" s="63"/>
      <c r="I98" s="31" t="s">
        <v>442</v>
      </c>
      <c r="J98" s="27" t="s">
        <v>67</v>
      </c>
      <c r="K98" s="68"/>
      <c r="L98" s="68"/>
      <c r="M98" s="68"/>
      <c r="N98" s="68"/>
      <c r="O98" s="107"/>
      <c r="P98" s="129" t="s">
        <v>62</v>
      </c>
      <c r="Q98" s="92"/>
      <c r="R98" s="36" t="s">
        <v>450</v>
      </c>
      <c r="S98" s="37" t="s">
        <v>58</v>
      </c>
      <c r="T98" s="82"/>
      <c r="U98" s="83"/>
      <c r="V98" s="84"/>
      <c r="W98" s="85"/>
      <c r="X98" s="88"/>
      <c r="Y98" s="77"/>
    </row>
    <row r="99" spans="1:25" ht="25.5">
      <c r="A99" s="27">
        <v>1040</v>
      </c>
      <c r="B99" s="28" t="s">
        <v>451</v>
      </c>
      <c r="C99" s="29" t="s">
        <v>452</v>
      </c>
      <c r="D99" s="27">
        <v>2002</v>
      </c>
      <c r="E99" s="30" t="s">
        <v>186</v>
      </c>
      <c r="F99" s="27">
        <v>3</v>
      </c>
      <c r="G99" s="33" t="s">
        <v>453</v>
      </c>
      <c r="H99" s="110"/>
      <c r="I99" s="33" t="s">
        <v>442</v>
      </c>
      <c r="J99" s="27" t="s">
        <v>255</v>
      </c>
      <c r="K99" s="34"/>
      <c r="L99" s="34"/>
      <c r="M99" s="34"/>
      <c r="N99" s="34"/>
      <c r="O99" s="34"/>
      <c r="P99" s="90" t="s">
        <v>62</v>
      </c>
      <c r="Q99" s="92"/>
      <c r="R99" s="87"/>
      <c r="S99" s="37" t="s">
        <v>58</v>
      </c>
      <c r="T99" s="82"/>
      <c r="U99" s="83"/>
      <c r="V99" s="84"/>
      <c r="W99" s="85"/>
      <c r="X99" s="88"/>
      <c r="Y99" s="43"/>
    </row>
    <row r="100" spans="1:25" ht="38.25">
      <c r="A100" s="27">
        <v>1439</v>
      </c>
      <c r="B100" s="28" t="s">
        <v>454</v>
      </c>
      <c r="C100" s="29" t="s">
        <v>455</v>
      </c>
      <c r="D100" s="27">
        <v>2010</v>
      </c>
      <c r="E100" s="30" t="s">
        <v>186</v>
      </c>
      <c r="F100" s="27">
        <v>3</v>
      </c>
      <c r="G100" s="33" t="s">
        <v>456</v>
      </c>
      <c r="H100" s="110"/>
      <c r="I100" s="33" t="s">
        <v>442</v>
      </c>
      <c r="J100" s="27" t="s">
        <v>255</v>
      </c>
      <c r="K100" s="34"/>
      <c r="L100" s="34"/>
      <c r="M100" s="34"/>
      <c r="N100" s="34"/>
      <c r="O100" s="34"/>
      <c r="P100" s="29" t="s">
        <v>457</v>
      </c>
      <c r="Q100" s="35">
        <v>3755</v>
      </c>
      <c r="R100" s="87"/>
      <c r="S100" s="115" t="s">
        <v>58</v>
      </c>
      <c r="T100" s="82"/>
      <c r="U100" s="83"/>
      <c r="V100" s="84"/>
      <c r="W100" s="85"/>
      <c r="X100" s="88"/>
      <c r="Y100" s="43"/>
    </row>
    <row r="101" spans="1:25" ht="38.25">
      <c r="A101" s="27">
        <v>1442</v>
      </c>
      <c r="B101" s="28" t="s">
        <v>458</v>
      </c>
      <c r="C101" s="29" t="s">
        <v>459</v>
      </c>
      <c r="D101" s="27">
        <v>2013</v>
      </c>
      <c r="E101" s="30" t="s">
        <v>186</v>
      </c>
      <c r="F101" s="27">
        <v>3</v>
      </c>
      <c r="G101" s="33" t="s">
        <v>460</v>
      </c>
      <c r="H101" s="110"/>
      <c r="I101" s="33" t="s">
        <v>442</v>
      </c>
      <c r="J101" s="27" t="s">
        <v>109</v>
      </c>
      <c r="K101" s="34"/>
      <c r="L101" s="34"/>
      <c r="M101" s="34"/>
      <c r="N101" s="34"/>
      <c r="O101" s="34"/>
      <c r="P101" s="29" t="s">
        <v>461</v>
      </c>
      <c r="Q101" s="35">
        <v>166</v>
      </c>
      <c r="R101" s="87"/>
      <c r="S101" s="37" t="s">
        <v>58</v>
      </c>
      <c r="T101" s="82"/>
      <c r="U101" s="83"/>
      <c r="V101" s="84"/>
      <c r="W101" s="85"/>
      <c r="X101" s="88"/>
      <c r="Y101" s="43"/>
    </row>
    <row r="102" spans="1:25" ht="25.5">
      <c r="A102" s="27">
        <v>1116</v>
      </c>
      <c r="B102" s="28" t="s">
        <v>462</v>
      </c>
      <c r="C102" s="29" t="s">
        <v>463</v>
      </c>
      <c r="D102" s="27">
        <v>2008</v>
      </c>
      <c r="E102" s="30" t="s">
        <v>186</v>
      </c>
      <c r="F102" s="27">
        <v>3</v>
      </c>
      <c r="G102" s="33" t="s">
        <v>464</v>
      </c>
      <c r="H102" s="110"/>
      <c r="I102" s="33" t="s">
        <v>465</v>
      </c>
      <c r="J102" s="27" t="s">
        <v>67</v>
      </c>
      <c r="K102" s="34"/>
      <c r="L102" s="34"/>
      <c r="M102" s="34"/>
      <c r="N102" s="34"/>
      <c r="O102" s="34"/>
      <c r="P102" s="29" t="s">
        <v>466</v>
      </c>
      <c r="Q102" s="35" t="s">
        <v>467</v>
      </c>
      <c r="R102" s="87"/>
      <c r="S102" s="37" t="s">
        <v>58</v>
      </c>
      <c r="T102" s="82"/>
      <c r="U102" s="83"/>
      <c r="V102" s="84"/>
      <c r="W102" s="85"/>
      <c r="X102" s="88"/>
      <c r="Y102" s="43"/>
    </row>
    <row r="103" spans="1:25" ht="38.25">
      <c r="A103" s="27">
        <v>1489</v>
      </c>
      <c r="B103" s="64" t="s">
        <v>468</v>
      </c>
      <c r="C103" s="65" t="s">
        <v>469</v>
      </c>
      <c r="D103" s="66">
        <v>2015</v>
      </c>
      <c r="E103" s="67" t="s">
        <v>186</v>
      </c>
      <c r="F103" s="27">
        <v>3</v>
      </c>
      <c r="G103" s="67" t="s">
        <v>470</v>
      </c>
      <c r="H103" s="63"/>
      <c r="I103" s="30" t="s">
        <v>465</v>
      </c>
      <c r="J103" s="27" t="s">
        <v>67</v>
      </c>
      <c r="K103" s="68"/>
      <c r="L103" s="68"/>
      <c r="M103" s="68"/>
      <c r="N103" s="68"/>
      <c r="O103" s="68"/>
      <c r="P103" s="69" t="s">
        <v>471</v>
      </c>
      <c r="Q103" s="35">
        <v>23</v>
      </c>
      <c r="R103" s="116"/>
      <c r="S103" s="117" t="s">
        <v>58</v>
      </c>
      <c r="T103" s="72"/>
      <c r="U103" s="73"/>
      <c r="V103" s="74"/>
      <c r="W103" s="75"/>
      <c r="X103" s="76"/>
      <c r="Y103" s="77"/>
    </row>
    <row r="104" spans="1:25" ht="25.5">
      <c r="A104" s="27">
        <v>1222</v>
      </c>
      <c r="B104" s="64" t="s">
        <v>472</v>
      </c>
      <c r="C104" s="29" t="s">
        <v>473</v>
      </c>
      <c r="D104" s="66">
        <v>2012</v>
      </c>
      <c r="E104" s="30" t="s">
        <v>186</v>
      </c>
      <c r="F104" s="27">
        <v>3</v>
      </c>
      <c r="G104" s="33" t="s">
        <v>474</v>
      </c>
      <c r="H104" s="63"/>
      <c r="I104" s="31" t="s">
        <v>475</v>
      </c>
      <c r="J104" s="27" t="s">
        <v>67</v>
      </c>
      <c r="K104" s="68"/>
      <c r="L104" s="68"/>
      <c r="M104" s="68"/>
      <c r="N104" s="68"/>
      <c r="O104" s="107"/>
      <c r="P104" s="108" t="s">
        <v>476</v>
      </c>
      <c r="Q104" s="35">
        <v>870</v>
      </c>
      <c r="R104" s="87"/>
      <c r="S104" s="37" t="s">
        <v>58</v>
      </c>
      <c r="T104" s="82"/>
      <c r="U104" s="83"/>
      <c r="V104" s="84"/>
      <c r="W104" s="85"/>
      <c r="X104" s="88"/>
      <c r="Y104" s="77"/>
    </row>
    <row r="105" spans="1:25" ht="25.5">
      <c r="A105" s="27">
        <v>1141</v>
      </c>
      <c r="B105" s="28" t="s">
        <v>477</v>
      </c>
      <c r="C105" s="29" t="s">
        <v>478</v>
      </c>
      <c r="D105" s="27">
        <v>2009</v>
      </c>
      <c r="E105" s="30" t="s">
        <v>186</v>
      </c>
      <c r="F105" s="27">
        <v>3</v>
      </c>
      <c r="G105" s="33" t="s">
        <v>479</v>
      </c>
      <c r="H105" s="110"/>
      <c r="I105" s="33" t="s">
        <v>480</v>
      </c>
      <c r="J105" s="27" t="s">
        <v>67</v>
      </c>
      <c r="K105" s="34"/>
      <c r="L105" s="34"/>
      <c r="M105" s="34"/>
      <c r="N105" s="34"/>
      <c r="O105" s="34"/>
      <c r="P105" s="112" t="s">
        <v>481</v>
      </c>
      <c r="Q105" s="35" t="s">
        <v>482</v>
      </c>
      <c r="R105" s="87"/>
      <c r="S105" s="37" t="s">
        <v>58</v>
      </c>
      <c r="T105" s="38" t="s">
        <v>58</v>
      </c>
      <c r="U105" s="83"/>
      <c r="V105" s="84"/>
      <c r="W105" s="85"/>
      <c r="X105" s="88"/>
      <c r="Y105" s="43"/>
    </row>
    <row r="106" spans="1:25" ht="25.5">
      <c r="A106" s="27">
        <v>1338</v>
      </c>
      <c r="B106" s="28" t="s">
        <v>483</v>
      </c>
      <c r="C106" s="29" t="s">
        <v>484</v>
      </c>
      <c r="D106" s="27">
        <v>2014</v>
      </c>
      <c r="E106" s="30" t="s">
        <v>186</v>
      </c>
      <c r="F106" s="27">
        <v>3</v>
      </c>
      <c r="G106" s="33" t="s">
        <v>485</v>
      </c>
      <c r="H106" s="110"/>
      <c r="I106" s="33" t="s">
        <v>486</v>
      </c>
      <c r="J106" s="27" t="s">
        <v>67</v>
      </c>
      <c r="K106" s="34"/>
      <c r="L106" s="34"/>
      <c r="M106" s="34"/>
      <c r="N106" s="34"/>
      <c r="O106" s="34"/>
      <c r="P106" s="112" t="s">
        <v>487</v>
      </c>
      <c r="Q106" s="35">
        <v>849</v>
      </c>
      <c r="R106" s="87"/>
      <c r="S106" s="37" t="s">
        <v>58</v>
      </c>
      <c r="T106" s="38" t="s">
        <v>90</v>
      </c>
      <c r="U106" s="83"/>
      <c r="V106" s="84"/>
      <c r="W106" s="85"/>
      <c r="X106" s="88"/>
      <c r="Y106" s="43"/>
    </row>
    <row r="107" spans="1:25" ht="38.25">
      <c r="A107" s="94">
        <v>1566</v>
      </c>
      <c r="B107" s="95" t="s">
        <v>488</v>
      </c>
      <c r="C107" s="96" t="s">
        <v>489</v>
      </c>
      <c r="D107" s="97">
        <v>2015</v>
      </c>
      <c r="E107" s="98" t="s">
        <v>186</v>
      </c>
      <c r="F107" s="99">
        <v>3</v>
      </c>
      <c r="G107" s="100" t="s">
        <v>490</v>
      </c>
      <c r="H107" s="63"/>
      <c r="I107" s="98" t="s">
        <v>491</v>
      </c>
      <c r="J107" s="99" t="s">
        <v>67</v>
      </c>
      <c r="K107" s="68"/>
      <c r="L107" s="68"/>
      <c r="M107" s="68"/>
      <c r="N107" s="68"/>
      <c r="O107" s="68"/>
      <c r="P107" s="101" t="s">
        <v>492</v>
      </c>
      <c r="Q107" s="102">
        <v>162</v>
      </c>
      <c r="R107" s="130" t="s">
        <v>90</v>
      </c>
      <c r="S107" s="104"/>
      <c r="T107" s="58"/>
      <c r="U107" s="105"/>
      <c r="V107" s="131" t="s">
        <v>90</v>
      </c>
      <c r="W107" s="106"/>
      <c r="X107" s="132" t="s">
        <v>90</v>
      </c>
      <c r="Y107" s="77"/>
    </row>
    <row r="108" spans="1:25" ht="25.5">
      <c r="A108" s="94">
        <v>1567</v>
      </c>
      <c r="B108" s="95" t="s">
        <v>493</v>
      </c>
      <c r="C108" s="96" t="s">
        <v>494</v>
      </c>
      <c r="D108" s="97">
        <v>2014</v>
      </c>
      <c r="E108" s="98" t="s">
        <v>186</v>
      </c>
      <c r="F108" s="99">
        <v>3</v>
      </c>
      <c r="G108" s="100" t="s">
        <v>495</v>
      </c>
      <c r="H108" s="63"/>
      <c r="I108" s="98" t="s">
        <v>491</v>
      </c>
      <c r="J108" s="99" t="s">
        <v>80</v>
      </c>
      <c r="K108" s="68"/>
      <c r="L108" s="68"/>
      <c r="M108" s="68"/>
      <c r="N108" s="68"/>
      <c r="O108" s="68"/>
      <c r="P108" s="101" t="s">
        <v>496</v>
      </c>
      <c r="Q108" s="102">
        <v>454</v>
      </c>
      <c r="R108" s="130" t="s">
        <v>90</v>
      </c>
      <c r="S108" s="104"/>
      <c r="T108" s="58"/>
      <c r="U108" s="105"/>
      <c r="V108" s="131" t="s">
        <v>90</v>
      </c>
      <c r="W108" s="106"/>
      <c r="X108" s="132" t="s">
        <v>90</v>
      </c>
      <c r="Y108" s="77"/>
    </row>
    <row r="109" spans="1:25" ht="25.5">
      <c r="A109" s="27">
        <v>1404</v>
      </c>
      <c r="B109" s="28" t="s">
        <v>497</v>
      </c>
      <c r="C109" s="29" t="s">
        <v>498</v>
      </c>
      <c r="D109" s="27">
        <v>2014</v>
      </c>
      <c r="E109" s="30" t="s">
        <v>186</v>
      </c>
      <c r="F109" s="27">
        <v>3</v>
      </c>
      <c r="G109" s="33" t="s">
        <v>499</v>
      </c>
      <c r="H109" s="110"/>
      <c r="I109" s="33" t="s">
        <v>500</v>
      </c>
      <c r="J109" s="27" t="s">
        <v>67</v>
      </c>
      <c r="K109" s="34"/>
      <c r="L109" s="34"/>
      <c r="M109" s="34"/>
      <c r="N109" s="34"/>
      <c r="O109" s="34"/>
      <c r="P109" s="29" t="s">
        <v>501</v>
      </c>
      <c r="Q109" s="35">
        <v>279</v>
      </c>
      <c r="R109" s="87"/>
      <c r="S109" s="37" t="s">
        <v>58</v>
      </c>
      <c r="T109" s="82"/>
      <c r="U109" s="83"/>
      <c r="V109" s="84"/>
      <c r="W109" s="85"/>
      <c r="X109" s="88"/>
      <c r="Y109" s="43"/>
    </row>
    <row r="110" spans="1:25" ht="38.25">
      <c r="A110" s="27">
        <v>1094</v>
      </c>
      <c r="B110" s="28" t="s">
        <v>502</v>
      </c>
      <c r="C110" s="29" t="s">
        <v>503</v>
      </c>
      <c r="D110" s="27">
        <v>2007</v>
      </c>
      <c r="E110" s="30" t="s">
        <v>186</v>
      </c>
      <c r="F110" s="27">
        <v>3</v>
      </c>
      <c r="G110" s="33" t="s">
        <v>504</v>
      </c>
      <c r="H110" s="110"/>
      <c r="I110" s="33" t="s">
        <v>505</v>
      </c>
      <c r="J110" s="27" t="s">
        <v>109</v>
      </c>
      <c r="K110" s="34"/>
      <c r="L110" s="34"/>
      <c r="M110" s="34"/>
      <c r="N110" s="34"/>
      <c r="O110" s="34"/>
      <c r="P110" s="90" t="s">
        <v>62</v>
      </c>
      <c r="Q110" s="92"/>
      <c r="R110" s="87"/>
      <c r="S110" s="81"/>
      <c r="T110" s="38" t="s">
        <v>58</v>
      </c>
      <c r="U110" s="83"/>
      <c r="V110" s="84"/>
      <c r="W110" s="85"/>
      <c r="X110" s="88"/>
      <c r="Y110" s="43"/>
    </row>
    <row r="111" spans="1:25" ht="25.5">
      <c r="A111" s="27">
        <v>1273</v>
      </c>
      <c r="B111" s="28" t="s">
        <v>506</v>
      </c>
      <c r="C111" s="29" t="s">
        <v>507</v>
      </c>
      <c r="D111" s="27">
        <v>2013</v>
      </c>
      <c r="E111" s="30" t="s">
        <v>186</v>
      </c>
      <c r="F111" s="27">
        <v>3</v>
      </c>
      <c r="G111" s="33" t="s">
        <v>508</v>
      </c>
      <c r="H111" s="110"/>
      <c r="I111" s="33" t="s">
        <v>509</v>
      </c>
      <c r="J111" s="27" t="s">
        <v>67</v>
      </c>
      <c r="K111" s="34"/>
      <c r="L111" s="34"/>
      <c r="M111" s="34"/>
      <c r="N111" s="34"/>
      <c r="O111" s="34"/>
      <c r="P111" s="89" t="s">
        <v>62</v>
      </c>
      <c r="Q111" s="92"/>
      <c r="R111" s="87"/>
      <c r="S111" s="37" t="s">
        <v>58</v>
      </c>
      <c r="T111" s="82"/>
      <c r="U111" s="83"/>
      <c r="V111" s="84"/>
      <c r="W111" s="85"/>
      <c r="X111" s="88"/>
      <c r="Y111" s="43"/>
    </row>
    <row r="112" spans="1:25" ht="25.5">
      <c r="A112" s="27">
        <v>1344</v>
      </c>
      <c r="B112" s="28" t="s">
        <v>510</v>
      </c>
      <c r="C112" s="29" t="s">
        <v>511</v>
      </c>
      <c r="D112" s="27">
        <v>2014</v>
      </c>
      <c r="E112" s="30" t="s">
        <v>186</v>
      </c>
      <c r="F112" s="27">
        <v>3</v>
      </c>
      <c r="G112" s="33" t="s">
        <v>512</v>
      </c>
      <c r="H112" s="110"/>
      <c r="I112" s="33" t="s">
        <v>513</v>
      </c>
      <c r="J112" s="27" t="s">
        <v>67</v>
      </c>
      <c r="K112" s="34"/>
      <c r="L112" s="34"/>
      <c r="M112" s="34"/>
      <c r="N112" s="34"/>
      <c r="O112" s="34"/>
      <c r="P112" s="29" t="s">
        <v>514</v>
      </c>
      <c r="Q112" s="35">
        <v>252</v>
      </c>
      <c r="R112" s="87"/>
      <c r="S112" s="37" t="s">
        <v>58</v>
      </c>
      <c r="T112" s="82"/>
      <c r="U112" s="83"/>
      <c r="V112" s="84"/>
      <c r="W112" s="85"/>
      <c r="X112" s="88"/>
      <c r="Y112" s="43"/>
    </row>
    <row r="113" spans="1:25" ht="25.5">
      <c r="A113" s="27">
        <v>1446</v>
      </c>
      <c r="B113" s="28" t="s">
        <v>515</v>
      </c>
      <c r="C113" s="29" t="s">
        <v>516</v>
      </c>
      <c r="D113" s="27">
        <v>2009</v>
      </c>
      <c r="E113" s="30" t="s">
        <v>186</v>
      </c>
      <c r="F113" s="27">
        <v>3</v>
      </c>
      <c r="G113" s="33" t="s">
        <v>517</v>
      </c>
      <c r="H113" s="110"/>
      <c r="I113" s="33" t="s">
        <v>518</v>
      </c>
      <c r="J113" s="27" t="s">
        <v>67</v>
      </c>
      <c r="K113" s="34"/>
      <c r="L113" s="34"/>
      <c r="M113" s="34"/>
      <c r="N113" s="34"/>
      <c r="O113" s="34"/>
      <c r="P113" s="112" t="s">
        <v>519</v>
      </c>
      <c r="Q113" s="35">
        <v>66</v>
      </c>
      <c r="R113" s="87"/>
      <c r="S113" s="37" t="s">
        <v>58</v>
      </c>
      <c r="T113" s="82"/>
      <c r="U113" s="83"/>
      <c r="V113" s="84"/>
      <c r="W113" s="85"/>
      <c r="X113" s="88"/>
      <c r="Y113" s="43"/>
    </row>
    <row r="114" spans="1:25" ht="25.5">
      <c r="A114" s="27">
        <v>1115</v>
      </c>
      <c r="B114" s="28" t="s">
        <v>520</v>
      </c>
      <c r="C114" s="29" t="s">
        <v>521</v>
      </c>
      <c r="D114" s="27">
        <v>2008</v>
      </c>
      <c r="E114" s="30" t="s">
        <v>186</v>
      </c>
      <c r="F114" s="27">
        <v>3</v>
      </c>
      <c r="G114" s="33" t="s">
        <v>522</v>
      </c>
      <c r="H114" s="110"/>
      <c r="I114" s="33" t="s">
        <v>523</v>
      </c>
      <c r="J114" s="27" t="s">
        <v>80</v>
      </c>
      <c r="K114" s="34"/>
      <c r="L114" s="34"/>
      <c r="M114" s="34"/>
      <c r="N114" s="34"/>
      <c r="O114" s="34"/>
      <c r="P114" s="29" t="s">
        <v>524</v>
      </c>
      <c r="Q114" s="35">
        <v>2081</v>
      </c>
      <c r="R114" s="87"/>
      <c r="S114" s="81"/>
      <c r="T114" s="82"/>
      <c r="U114" s="83"/>
      <c r="V114" s="84"/>
      <c r="W114" s="41" t="s">
        <v>58</v>
      </c>
      <c r="X114" s="88"/>
      <c r="Y114" s="43"/>
    </row>
    <row r="115" spans="1:25" ht="25.5">
      <c r="A115" s="27">
        <v>1192</v>
      </c>
      <c r="B115" s="28" t="s">
        <v>525</v>
      </c>
      <c r="C115" s="29" t="s">
        <v>526</v>
      </c>
      <c r="D115" s="27">
        <v>2011</v>
      </c>
      <c r="E115" s="30" t="s">
        <v>186</v>
      </c>
      <c r="F115" s="27">
        <v>3</v>
      </c>
      <c r="G115" s="33" t="s">
        <v>527</v>
      </c>
      <c r="H115" s="110"/>
      <c r="I115" s="33" t="s">
        <v>528</v>
      </c>
      <c r="J115" s="27" t="s">
        <v>67</v>
      </c>
      <c r="K115" s="34"/>
      <c r="L115" s="34"/>
      <c r="M115" s="34"/>
      <c r="N115" s="34"/>
      <c r="O115" s="34"/>
      <c r="P115" s="112" t="s">
        <v>529</v>
      </c>
      <c r="Q115" s="35">
        <v>132</v>
      </c>
      <c r="R115" s="87"/>
      <c r="S115" s="37" t="s">
        <v>58</v>
      </c>
      <c r="T115" s="82"/>
      <c r="U115" s="83"/>
      <c r="V115" s="84"/>
      <c r="W115" s="85"/>
      <c r="X115" s="88"/>
      <c r="Y115" s="43"/>
    </row>
    <row r="116" spans="1:25" ht="38.25">
      <c r="A116" s="27">
        <v>1391</v>
      </c>
      <c r="B116" s="28" t="s">
        <v>530</v>
      </c>
      <c r="C116" s="29" t="s">
        <v>531</v>
      </c>
      <c r="D116" s="27">
        <v>2015</v>
      </c>
      <c r="E116" s="30" t="s">
        <v>186</v>
      </c>
      <c r="F116" s="27">
        <v>3</v>
      </c>
      <c r="G116" s="33" t="s">
        <v>532</v>
      </c>
      <c r="H116" s="110"/>
      <c r="I116" s="33" t="s">
        <v>533</v>
      </c>
      <c r="J116" s="27" t="s">
        <v>67</v>
      </c>
      <c r="K116" s="34"/>
      <c r="L116" s="34"/>
      <c r="M116" s="34"/>
      <c r="N116" s="34"/>
      <c r="O116" s="34"/>
      <c r="P116" s="89" t="s">
        <v>62</v>
      </c>
      <c r="Q116" s="92"/>
      <c r="R116" s="87"/>
      <c r="S116" s="37" t="s">
        <v>58</v>
      </c>
      <c r="T116" s="82"/>
      <c r="U116" s="83"/>
      <c r="V116" s="84"/>
      <c r="W116" s="85"/>
      <c r="X116" s="88"/>
      <c r="Y116" s="43"/>
    </row>
    <row r="117" spans="1:25" ht="25.5">
      <c r="A117" s="27">
        <v>1037</v>
      </c>
      <c r="B117" s="28" t="s">
        <v>534</v>
      </c>
      <c r="C117" s="29" t="s">
        <v>535</v>
      </c>
      <c r="D117" s="27">
        <v>2002</v>
      </c>
      <c r="E117" s="30" t="s">
        <v>186</v>
      </c>
      <c r="F117" s="27">
        <v>3</v>
      </c>
      <c r="G117" s="33" t="s">
        <v>536</v>
      </c>
      <c r="H117" s="110"/>
      <c r="I117" s="33" t="s">
        <v>537</v>
      </c>
      <c r="J117" s="27" t="s">
        <v>67</v>
      </c>
      <c r="K117" s="34"/>
      <c r="L117" s="34"/>
      <c r="M117" s="34"/>
      <c r="N117" s="34"/>
      <c r="O117" s="34"/>
      <c r="P117" s="112" t="s">
        <v>538</v>
      </c>
      <c r="Q117" s="35">
        <v>317</v>
      </c>
      <c r="R117" s="87"/>
      <c r="S117" s="37" t="s">
        <v>58</v>
      </c>
      <c r="T117" s="82"/>
      <c r="U117" s="83"/>
      <c r="V117" s="84"/>
      <c r="W117" s="85"/>
      <c r="X117" s="88"/>
      <c r="Y117" s="43"/>
    </row>
    <row r="118" spans="1:25" ht="25.5">
      <c r="A118" s="27">
        <v>1398</v>
      </c>
      <c r="B118" s="28" t="s">
        <v>539</v>
      </c>
      <c r="C118" s="29" t="s">
        <v>540</v>
      </c>
      <c r="D118" s="27" t="s">
        <v>541</v>
      </c>
      <c r="E118" s="30" t="s">
        <v>186</v>
      </c>
      <c r="F118" s="27">
        <v>3</v>
      </c>
      <c r="G118" s="33" t="s">
        <v>542</v>
      </c>
      <c r="H118" s="110"/>
      <c r="I118" s="33" t="s">
        <v>537</v>
      </c>
      <c r="J118" s="27" t="s">
        <v>67</v>
      </c>
      <c r="K118" s="34"/>
      <c r="L118" s="34"/>
      <c r="M118" s="34"/>
      <c r="N118" s="34"/>
      <c r="O118" s="34"/>
      <c r="P118" s="89" t="s">
        <v>62</v>
      </c>
      <c r="Q118" s="92"/>
      <c r="R118" s="87"/>
      <c r="S118" s="37" t="s">
        <v>58</v>
      </c>
      <c r="T118" s="82"/>
      <c r="U118" s="83"/>
      <c r="V118" s="84"/>
      <c r="W118" s="85"/>
      <c r="X118" s="88"/>
      <c r="Y118" s="43"/>
    </row>
    <row r="119" spans="1:25" ht="51">
      <c r="A119" s="27">
        <v>1339</v>
      </c>
      <c r="B119" s="28" t="s">
        <v>543</v>
      </c>
      <c r="C119" s="29" t="s">
        <v>544</v>
      </c>
      <c r="D119" s="27">
        <v>2014</v>
      </c>
      <c r="E119" s="30" t="s">
        <v>186</v>
      </c>
      <c r="F119" s="27">
        <v>3</v>
      </c>
      <c r="G119" s="33" t="s">
        <v>545</v>
      </c>
      <c r="H119" s="110"/>
      <c r="I119" s="33" t="s">
        <v>537</v>
      </c>
      <c r="J119" s="27" t="s">
        <v>67</v>
      </c>
      <c r="K119" s="34"/>
      <c r="L119" s="34"/>
      <c r="M119" s="34"/>
      <c r="N119" s="34"/>
      <c r="O119" s="34"/>
      <c r="P119" s="112" t="s">
        <v>546</v>
      </c>
      <c r="Q119" s="35">
        <v>702</v>
      </c>
      <c r="R119" s="87"/>
      <c r="S119" s="37" t="s">
        <v>58</v>
      </c>
      <c r="T119" s="82"/>
      <c r="U119" s="83"/>
      <c r="V119" s="84"/>
      <c r="W119" s="85"/>
      <c r="X119" s="88"/>
      <c r="Y119" s="43"/>
    </row>
    <row r="120" spans="1:25" ht="25.5">
      <c r="A120" s="27">
        <v>1275</v>
      </c>
      <c r="B120" s="28" t="s">
        <v>547</v>
      </c>
      <c r="C120" s="29" t="s">
        <v>548</v>
      </c>
      <c r="D120" s="27">
        <v>2013</v>
      </c>
      <c r="E120" s="30" t="s">
        <v>186</v>
      </c>
      <c r="F120" s="27">
        <v>3</v>
      </c>
      <c r="G120" s="33" t="s">
        <v>549</v>
      </c>
      <c r="H120" s="110"/>
      <c r="I120" s="33" t="s">
        <v>537</v>
      </c>
      <c r="J120" s="27" t="s">
        <v>67</v>
      </c>
      <c r="K120" s="34"/>
      <c r="L120" s="34"/>
      <c r="M120" s="34"/>
      <c r="N120" s="34"/>
      <c r="O120" s="34"/>
      <c r="P120" s="89" t="s">
        <v>62</v>
      </c>
      <c r="Q120" s="92"/>
      <c r="R120" s="87"/>
      <c r="S120" s="37" t="s">
        <v>58</v>
      </c>
      <c r="T120" s="82"/>
      <c r="U120" s="83"/>
      <c r="V120" s="84"/>
      <c r="W120" s="85"/>
      <c r="X120" s="88"/>
      <c r="Y120" s="43"/>
    </row>
    <row r="121" spans="1:25" ht="25.5">
      <c r="A121" s="27">
        <v>1224</v>
      </c>
      <c r="B121" s="28" t="s">
        <v>550</v>
      </c>
      <c r="C121" s="29" t="s">
        <v>551</v>
      </c>
      <c r="D121" s="27">
        <v>2012</v>
      </c>
      <c r="E121" s="30" t="s">
        <v>186</v>
      </c>
      <c r="F121" s="27">
        <v>3</v>
      </c>
      <c r="G121" s="33" t="s">
        <v>552</v>
      </c>
      <c r="H121" s="110"/>
      <c r="I121" s="33" t="s">
        <v>553</v>
      </c>
      <c r="J121" s="27" t="s">
        <v>67</v>
      </c>
      <c r="K121" s="34"/>
      <c r="L121" s="34"/>
      <c r="M121" s="34"/>
      <c r="N121" s="34"/>
      <c r="O121" s="34"/>
      <c r="P121" s="112" t="s">
        <v>554</v>
      </c>
      <c r="Q121" s="35">
        <v>4690</v>
      </c>
      <c r="R121" s="87"/>
      <c r="S121" s="37" t="s">
        <v>58</v>
      </c>
      <c r="T121" s="82"/>
      <c r="U121" s="83"/>
      <c r="V121" s="84"/>
      <c r="W121" s="85"/>
      <c r="X121" s="88"/>
      <c r="Y121" s="43"/>
    </row>
    <row r="122" spans="1:25" ht="25.5">
      <c r="A122" s="27">
        <v>1161</v>
      </c>
      <c r="B122" s="64" t="s">
        <v>555</v>
      </c>
      <c r="C122" s="29" t="s">
        <v>556</v>
      </c>
      <c r="D122" s="66">
        <v>2010</v>
      </c>
      <c r="E122" s="30" t="s">
        <v>186</v>
      </c>
      <c r="F122" s="27">
        <v>3</v>
      </c>
      <c r="G122" s="33" t="s">
        <v>557</v>
      </c>
      <c r="H122" s="63"/>
      <c r="I122" s="31" t="s">
        <v>558</v>
      </c>
      <c r="J122" s="27" t="s">
        <v>67</v>
      </c>
      <c r="K122" s="68"/>
      <c r="L122" s="68"/>
      <c r="M122" s="68"/>
      <c r="N122" s="68"/>
      <c r="O122" s="107"/>
      <c r="P122" s="89" t="s">
        <v>62</v>
      </c>
      <c r="Q122" s="92"/>
      <c r="R122" s="87"/>
      <c r="S122" s="37" t="s">
        <v>58</v>
      </c>
      <c r="T122" s="82"/>
      <c r="U122" s="83"/>
      <c r="V122" s="84"/>
      <c r="W122" s="85"/>
      <c r="X122" s="88"/>
      <c r="Y122" s="77"/>
    </row>
    <row r="123" spans="1:25" ht="25.5">
      <c r="A123" s="27">
        <v>1113</v>
      </c>
      <c r="B123" s="28" t="s">
        <v>559</v>
      </c>
      <c r="C123" s="29" t="s">
        <v>560</v>
      </c>
      <c r="D123" s="27">
        <v>2008</v>
      </c>
      <c r="E123" s="30" t="s">
        <v>186</v>
      </c>
      <c r="F123" s="27">
        <v>3</v>
      </c>
      <c r="G123" s="33" t="s">
        <v>561</v>
      </c>
      <c r="H123" s="110"/>
      <c r="I123" s="33" t="s">
        <v>558</v>
      </c>
      <c r="J123" s="27" t="s">
        <v>67</v>
      </c>
      <c r="K123" s="34"/>
      <c r="L123" s="34"/>
      <c r="M123" s="34"/>
      <c r="N123" s="34"/>
      <c r="O123" s="34"/>
      <c r="P123" s="90" t="s">
        <v>62</v>
      </c>
      <c r="Q123" s="92"/>
      <c r="R123" s="87"/>
      <c r="S123" s="37" t="s">
        <v>58</v>
      </c>
      <c r="T123" s="82"/>
      <c r="U123" s="83"/>
      <c r="V123" s="84"/>
      <c r="W123" s="85"/>
      <c r="X123" s="88"/>
      <c r="Y123" s="43"/>
    </row>
    <row r="124" spans="1:25" ht="25.5">
      <c r="A124" s="27">
        <v>1140</v>
      </c>
      <c r="B124" s="28" t="s">
        <v>562</v>
      </c>
      <c r="C124" s="29" t="s">
        <v>563</v>
      </c>
      <c r="D124" s="27">
        <v>2009</v>
      </c>
      <c r="E124" s="30" t="s">
        <v>186</v>
      </c>
      <c r="F124" s="27">
        <v>3</v>
      </c>
      <c r="G124" s="33" t="s">
        <v>561</v>
      </c>
      <c r="H124" s="110"/>
      <c r="I124" s="33" t="s">
        <v>558</v>
      </c>
      <c r="J124" s="27" t="s">
        <v>67</v>
      </c>
      <c r="K124" s="34"/>
      <c r="L124" s="34"/>
      <c r="M124" s="34"/>
      <c r="N124" s="34"/>
      <c r="O124" s="34"/>
      <c r="P124" s="89" t="s">
        <v>62</v>
      </c>
      <c r="Q124" s="92"/>
      <c r="R124" s="87"/>
      <c r="S124" s="37" t="s">
        <v>58</v>
      </c>
      <c r="T124" s="82"/>
      <c r="U124" s="83"/>
      <c r="V124" s="84"/>
      <c r="W124" s="85"/>
      <c r="X124" s="88"/>
      <c r="Y124" s="43"/>
    </row>
    <row r="125" spans="1:25" ht="25.5">
      <c r="A125" s="27">
        <v>1077</v>
      </c>
      <c r="B125" s="28" t="s">
        <v>564</v>
      </c>
      <c r="C125" s="29" t="s">
        <v>565</v>
      </c>
      <c r="D125" s="27">
        <v>2006</v>
      </c>
      <c r="E125" s="30" t="s">
        <v>186</v>
      </c>
      <c r="F125" s="27">
        <v>3</v>
      </c>
      <c r="G125" s="33" t="s">
        <v>566</v>
      </c>
      <c r="H125" s="110"/>
      <c r="I125" s="33" t="s">
        <v>558</v>
      </c>
      <c r="J125" s="27" t="s">
        <v>67</v>
      </c>
      <c r="K125" s="34"/>
      <c r="L125" s="34"/>
      <c r="M125" s="34"/>
      <c r="N125" s="34"/>
      <c r="O125" s="34"/>
      <c r="P125" s="90" t="s">
        <v>62</v>
      </c>
      <c r="Q125" s="92"/>
      <c r="R125" s="87"/>
      <c r="S125" s="37" t="s">
        <v>58</v>
      </c>
      <c r="T125" s="82"/>
      <c r="U125" s="83"/>
      <c r="V125" s="84"/>
      <c r="W125" s="85"/>
      <c r="X125" s="88"/>
      <c r="Y125" s="43"/>
    </row>
    <row r="126" spans="1:25" ht="25.5">
      <c r="A126" s="27">
        <v>1095</v>
      </c>
      <c r="B126" s="28" t="s">
        <v>567</v>
      </c>
      <c r="C126" s="29" t="s">
        <v>568</v>
      </c>
      <c r="D126" s="27">
        <v>2007</v>
      </c>
      <c r="E126" s="30" t="s">
        <v>186</v>
      </c>
      <c r="F126" s="27">
        <v>3</v>
      </c>
      <c r="G126" s="33" t="s">
        <v>569</v>
      </c>
      <c r="H126" s="110"/>
      <c r="I126" s="33" t="s">
        <v>558</v>
      </c>
      <c r="J126" s="27" t="s">
        <v>67</v>
      </c>
      <c r="K126" s="34"/>
      <c r="L126" s="34"/>
      <c r="M126" s="34"/>
      <c r="N126" s="34"/>
      <c r="O126" s="34"/>
      <c r="P126" s="90" t="s">
        <v>62</v>
      </c>
      <c r="Q126" s="92"/>
      <c r="R126" s="87"/>
      <c r="S126" s="37" t="s">
        <v>58</v>
      </c>
      <c r="T126" s="82"/>
      <c r="U126" s="83"/>
      <c r="V126" s="84"/>
      <c r="W126" s="85"/>
      <c r="X126" s="88"/>
      <c r="Y126" s="43"/>
    </row>
    <row r="127" spans="1:25" ht="12.75">
      <c r="A127" s="27">
        <v>1405</v>
      </c>
      <c r="B127" s="28" t="s">
        <v>570</v>
      </c>
      <c r="C127" s="29" t="s">
        <v>571</v>
      </c>
      <c r="D127" s="27">
        <v>2013</v>
      </c>
      <c r="E127" s="30" t="s">
        <v>572</v>
      </c>
      <c r="F127" s="27">
        <v>4</v>
      </c>
      <c r="G127" s="33" t="s">
        <v>573</v>
      </c>
      <c r="H127" s="110"/>
      <c r="I127" s="33" t="s">
        <v>574</v>
      </c>
      <c r="J127" s="27" t="s">
        <v>67</v>
      </c>
      <c r="K127" s="34"/>
      <c r="L127" s="34"/>
      <c r="M127" s="34"/>
      <c r="N127" s="34"/>
      <c r="O127" s="34"/>
      <c r="P127" s="90" t="s">
        <v>62</v>
      </c>
      <c r="Q127" s="92"/>
      <c r="R127" s="87"/>
      <c r="S127" s="37" t="s">
        <v>58</v>
      </c>
      <c r="T127" s="82"/>
      <c r="U127" s="83"/>
      <c r="V127" s="84"/>
      <c r="W127" s="85"/>
      <c r="X127" s="88"/>
      <c r="Y127" s="43"/>
    </row>
    <row r="128" spans="1:25" ht="51">
      <c r="A128" s="27">
        <v>1279</v>
      </c>
      <c r="B128" s="64" t="s">
        <v>575</v>
      </c>
      <c r="C128" s="29" t="s">
        <v>576</v>
      </c>
      <c r="D128" s="27">
        <v>2013</v>
      </c>
      <c r="E128" s="30" t="s">
        <v>572</v>
      </c>
      <c r="F128" s="27">
        <v>4</v>
      </c>
      <c r="G128" s="33" t="s">
        <v>577</v>
      </c>
      <c r="H128" s="110"/>
      <c r="I128" s="33" t="s">
        <v>578</v>
      </c>
      <c r="J128" s="27" t="s">
        <v>255</v>
      </c>
      <c r="K128" s="34"/>
      <c r="L128" s="34"/>
      <c r="M128" s="34"/>
      <c r="N128" s="34"/>
      <c r="O128" s="34"/>
      <c r="P128" s="29" t="s">
        <v>579</v>
      </c>
      <c r="Q128" s="35">
        <v>4683</v>
      </c>
      <c r="R128" s="87"/>
      <c r="S128" s="37" t="s">
        <v>58</v>
      </c>
      <c r="T128" s="82"/>
      <c r="U128" s="83"/>
      <c r="V128" s="84"/>
      <c r="W128" s="85"/>
      <c r="X128" s="88"/>
      <c r="Y128" s="43"/>
    </row>
    <row r="129" spans="1:25" ht="12.75">
      <c r="A129" s="27">
        <v>1345</v>
      </c>
      <c r="B129" s="28" t="s">
        <v>580</v>
      </c>
      <c r="C129" s="29" t="s">
        <v>581</v>
      </c>
      <c r="D129" s="27">
        <v>2014</v>
      </c>
      <c r="E129" s="30" t="s">
        <v>572</v>
      </c>
      <c r="F129" s="27">
        <v>4</v>
      </c>
      <c r="G129" s="33" t="s">
        <v>582</v>
      </c>
      <c r="H129" s="110"/>
      <c r="I129" s="33" t="s">
        <v>578</v>
      </c>
      <c r="J129" s="27" t="s">
        <v>255</v>
      </c>
      <c r="K129" s="34"/>
      <c r="L129" s="34"/>
      <c r="M129" s="34"/>
      <c r="N129" s="34"/>
      <c r="O129" s="34"/>
      <c r="P129" s="90" t="s">
        <v>62</v>
      </c>
      <c r="Q129" s="92"/>
      <c r="R129" s="87"/>
      <c r="S129" s="37" t="s">
        <v>58</v>
      </c>
      <c r="T129" s="82"/>
      <c r="U129" s="83"/>
      <c r="V129" s="40" t="s">
        <v>58</v>
      </c>
      <c r="W129" s="85"/>
      <c r="X129" s="88"/>
      <c r="Y129" s="43"/>
    </row>
    <row r="130" spans="1:25" ht="25.5">
      <c r="A130" s="27">
        <v>1193</v>
      </c>
      <c r="B130" s="28" t="s">
        <v>583</v>
      </c>
      <c r="C130" s="29" t="s">
        <v>584</v>
      </c>
      <c r="D130" s="27">
        <v>2011</v>
      </c>
      <c r="E130" s="30" t="s">
        <v>572</v>
      </c>
      <c r="F130" s="27">
        <v>4</v>
      </c>
      <c r="G130" s="33" t="s">
        <v>585</v>
      </c>
      <c r="H130" s="110"/>
      <c r="I130" s="33" t="s">
        <v>578</v>
      </c>
      <c r="J130" s="27" t="s">
        <v>255</v>
      </c>
      <c r="K130" s="34"/>
      <c r="L130" s="34"/>
      <c r="M130" s="34"/>
      <c r="N130" s="34"/>
      <c r="O130" s="34"/>
      <c r="P130" s="29" t="s">
        <v>586</v>
      </c>
      <c r="Q130" s="35">
        <v>1055</v>
      </c>
      <c r="R130" s="87"/>
      <c r="S130" s="81"/>
      <c r="T130" s="82"/>
      <c r="U130" s="83"/>
      <c r="V130" s="40" t="s">
        <v>58</v>
      </c>
      <c r="W130" s="41" t="s">
        <v>58</v>
      </c>
      <c r="X130" s="88"/>
      <c r="Y130" s="43"/>
    </row>
    <row r="131" spans="1:25" ht="25.5">
      <c r="A131" s="27">
        <v>1117</v>
      </c>
      <c r="B131" s="28" t="s">
        <v>587</v>
      </c>
      <c r="C131" s="29" t="s">
        <v>588</v>
      </c>
      <c r="D131" s="27">
        <v>2008</v>
      </c>
      <c r="E131" s="30" t="s">
        <v>572</v>
      </c>
      <c r="F131" s="27">
        <v>4</v>
      </c>
      <c r="G131" s="33" t="s">
        <v>589</v>
      </c>
      <c r="H131" s="110"/>
      <c r="I131" s="33" t="s">
        <v>590</v>
      </c>
      <c r="J131" s="27" t="s">
        <v>67</v>
      </c>
      <c r="K131" s="34"/>
      <c r="L131" s="34"/>
      <c r="M131" s="34"/>
      <c r="N131" s="34"/>
      <c r="O131" s="34"/>
      <c r="P131" s="29" t="s">
        <v>591</v>
      </c>
      <c r="Q131" s="35">
        <v>1176</v>
      </c>
      <c r="R131" s="87"/>
      <c r="S131" s="37" t="s">
        <v>58</v>
      </c>
      <c r="T131" s="82"/>
      <c r="U131" s="83"/>
      <c r="V131" s="84"/>
      <c r="W131" s="85"/>
      <c r="X131" s="88"/>
      <c r="Y131" s="43"/>
    </row>
    <row r="132" spans="1:25" ht="25.5">
      <c r="A132" s="27">
        <v>1041</v>
      </c>
      <c r="B132" s="28" t="s">
        <v>592</v>
      </c>
      <c r="C132" s="29" t="s">
        <v>593</v>
      </c>
      <c r="D132" s="27">
        <v>2002</v>
      </c>
      <c r="E132" s="30" t="s">
        <v>572</v>
      </c>
      <c r="F132" s="27">
        <v>4</v>
      </c>
      <c r="G132" s="33" t="s">
        <v>594</v>
      </c>
      <c r="H132" s="110"/>
      <c r="I132" s="33" t="s">
        <v>595</v>
      </c>
      <c r="J132" s="27" t="s">
        <v>255</v>
      </c>
      <c r="K132" s="34"/>
      <c r="L132" s="34"/>
      <c r="M132" s="34"/>
      <c r="N132" s="34"/>
      <c r="O132" s="34"/>
      <c r="P132" s="29" t="s">
        <v>596</v>
      </c>
      <c r="Q132" s="35">
        <v>1110</v>
      </c>
      <c r="R132" s="87"/>
      <c r="S132" s="37" t="s">
        <v>58</v>
      </c>
      <c r="T132" s="82"/>
      <c r="U132" s="83"/>
      <c r="V132" s="84"/>
      <c r="W132" s="85"/>
      <c r="X132" s="88"/>
      <c r="Y132" s="43"/>
    </row>
    <row r="133" spans="1:25" ht="25.5">
      <c r="A133" s="27">
        <v>1162</v>
      </c>
      <c r="B133" s="28" t="s">
        <v>597</v>
      </c>
      <c r="C133" s="29" t="s">
        <v>598</v>
      </c>
      <c r="D133" s="27">
        <v>2010</v>
      </c>
      <c r="E133" s="30" t="s">
        <v>572</v>
      </c>
      <c r="F133" s="27">
        <v>4</v>
      </c>
      <c r="G133" s="33" t="s">
        <v>599</v>
      </c>
      <c r="H133" s="110"/>
      <c r="I133" s="33" t="s">
        <v>595</v>
      </c>
      <c r="J133" s="27" t="s">
        <v>255</v>
      </c>
      <c r="K133" s="34"/>
      <c r="L133" s="34"/>
      <c r="M133" s="34"/>
      <c r="N133" s="34"/>
      <c r="O133" s="34"/>
      <c r="P133" s="29" t="s">
        <v>596</v>
      </c>
      <c r="Q133" s="35">
        <v>1110</v>
      </c>
      <c r="R133" s="87"/>
      <c r="S133" s="37" t="s">
        <v>58</v>
      </c>
      <c r="T133" s="82"/>
      <c r="U133" s="83"/>
      <c r="V133" s="40" t="s">
        <v>58</v>
      </c>
      <c r="W133" s="85"/>
      <c r="X133" s="88"/>
      <c r="Y133" s="43"/>
    </row>
    <row r="134" spans="1:25" ht="25.5">
      <c r="A134" s="27">
        <v>1284</v>
      </c>
      <c r="B134" s="28" t="s">
        <v>600</v>
      </c>
      <c r="C134" s="29" t="s">
        <v>601</v>
      </c>
      <c r="D134" s="27">
        <v>2013</v>
      </c>
      <c r="E134" s="30" t="s">
        <v>602</v>
      </c>
      <c r="F134" s="27">
        <v>5</v>
      </c>
      <c r="G134" s="33" t="s">
        <v>603</v>
      </c>
      <c r="H134" s="110"/>
      <c r="I134" s="33" t="s">
        <v>604</v>
      </c>
      <c r="J134" s="27" t="s">
        <v>67</v>
      </c>
      <c r="K134" s="34"/>
      <c r="L134" s="34"/>
      <c r="M134" s="34"/>
      <c r="N134" s="34"/>
      <c r="O134" s="34"/>
      <c r="P134" s="29" t="s">
        <v>605</v>
      </c>
      <c r="Q134" s="35">
        <v>909</v>
      </c>
      <c r="R134" s="87"/>
      <c r="S134" s="37" t="s">
        <v>58</v>
      </c>
      <c r="T134" s="82"/>
      <c r="U134" s="83"/>
      <c r="V134" s="84"/>
      <c r="W134" s="85"/>
      <c r="X134" s="88"/>
      <c r="Y134" s="43"/>
    </row>
    <row r="135" spans="1:25" ht="38.25">
      <c r="A135" s="27">
        <v>1280</v>
      </c>
      <c r="B135" s="28" t="s">
        <v>606</v>
      </c>
      <c r="C135" s="29" t="s">
        <v>607</v>
      </c>
      <c r="D135" s="27">
        <v>2013</v>
      </c>
      <c r="E135" s="30" t="s">
        <v>602</v>
      </c>
      <c r="F135" s="27">
        <v>5</v>
      </c>
      <c r="G135" s="33" t="s">
        <v>608</v>
      </c>
      <c r="H135" s="110"/>
      <c r="I135" s="33" t="s">
        <v>609</v>
      </c>
      <c r="J135" s="27" t="s">
        <v>67</v>
      </c>
      <c r="K135" s="34"/>
      <c r="L135" s="34"/>
      <c r="M135" s="34"/>
      <c r="N135" s="34"/>
      <c r="O135" s="34"/>
      <c r="P135" s="29" t="s">
        <v>607</v>
      </c>
      <c r="Q135" s="35">
        <v>978</v>
      </c>
      <c r="R135" s="87"/>
      <c r="S135" s="37" t="s">
        <v>58</v>
      </c>
      <c r="T135" s="82"/>
      <c r="U135" s="83"/>
      <c r="V135" s="84"/>
      <c r="W135" s="85"/>
      <c r="X135" s="88"/>
      <c r="Y135" s="43"/>
    </row>
    <row r="136" spans="1:25" ht="38.25">
      <c r="A136" s="27">
        <v>1281</v>
      </c>
      <c r="B136" s="28" t="s">
        <v>610</v>
      </c>
      <c r="C136" s="29" t="s">
        <v>611</v>
      </c>
      <c r="D136" s="27">
        <v>2013</v>
      </c>
      <c r="E136" s="30" t="s">
        <v>602</v>
      </c>
      <c r="F136" s="27">
        <v>5</v>
      </c>
      <c r="G136" s="33" t="s">
        <v>612</v>
      </c>
      <c r="H136" s="110"/>
      <c r="I136" s="33" t="s">
        <v>609</v>
      </c>
      <c r="J136" s="27" t="s">
        <v>67</v>
      </c>
      <c r="K136" s="34"/>
      <c r="L136" s="34"/>
      <c r="M136" s="34"/>
      <c r="N136" s="34"/>
      <c r="O136" s="34"/>
      <c r="P136" s="29" t="s">
        <v>613</v>
      </c>
      <c r="Q136" s="35">
        <v>361</v>
      </c>
      <c r="R136" s="87"/>
      <c r="S136" s="37" t="s">
        <v>58</v>
      </c>
      <c r="T136" s="82"/>
      <c r="U136" s="83"/>
      <c r="V136" s="84"/>
      <c r="W136" s="85"/>
      <c r="X136" s="88"/>
      <c r="Y136" s="43"/>
    </row>
    <row r="137" spans="1:25" ht="38.25">
      <c r="A137" s="27">
        <v>1283</v>
      </c>
      <c r="B137" s="28" t="s">
        <v>614</v>
      </c>
      <c r="C137" s="29" t="s">
        <v>615</v>
      </c>
      <c r="D137" s="27">
        <v>2013</v>
      </c>
      <c r="E137" s="30" t="s">
        <v>602</v>
      </c>
      <c r="F137" s="27">
        <v>5</v>
      </c>
      <c r="G137" s="33" t="s">
        <v>616</v>
      </c>
      <c r="H137" s="110"/>
      <c r="I137" s="33" t="s">
        <v>609</v>
      </c>
      <c r="J137" s="27" t="s">
        <v>67</v>
      </c>
      <c r="K137" s="34"/>
      <c r="L137" s="34"/>
      <c r="M137" s="34"/>
      <c r="N137" s="34"/>
      <c r="O137" s="34"/>
      <c r="P137" s="112" t="s">
        <v>617</v>
      </c>
      <c r="Q137" s="35">
        <v>663</v>
      </c>
      <c r="R137" s="87"/>
      <c r="S137" s="37" t="s">
        <v>58</v>
      </c>
      <c r="T137" s="82"/>
      <c r="U137" s="83"/>
      <c r="V137" s="84"/>
      <c r="W137" s="85"/>
      <c r="X137" s="88"/>
      <c r="Y137" s="43"/>
    </row>
    <row r="138" spans="1:25" ht="38.25">
      <c r="A138" s="27">
        <v>1282</v>
      </c>
      <c r="B138" s="28" t="s">
        <v>618</v>
      </c>
      <c r="C138" s="29" t="s">
        <v>619</v>
      </c>
      <c r="D138" s="27">
        <v>2013</v>
      </c>
      <c r="E138" s="30" t="s">
        <v>602</v>
      </c>
      <c r="F138" s="27">
        <v>5</v>
      </c>
      <c r="G138" s="33" t="s">
        <v>620</v>
      </c>
      <c r="H138" s="110"/>
      <c r="I138" s="33" t="s">
        <v>621</v>
      </c>
      <c r="J138" s="27" t="s">
        <v>67</v>
      </c>
      <c r="K138" s="34"/>
      <c r="L138" s="34"/>
      <c r="M138" s="34"/>
      <c r="N138" s="34"/>
      <c r="O138" s="34"/>
      <c r="P138" s="112" t="s">
        <v>622</v>
      </c>
      <c r="Q138" s="35">
        <v>477</v>
      </c>
      <c r="R138" s="87"/>
      <c r="S138" s="37" t="s">
        <v>58</v>
      </c>
      <c r="T138" s="82"/>
      <c r="U138" s="83"/>
      <c r="V138" s="84"/>
      <c r="W138" s="85"/>
      <c r="X138" s="88"/>
      <c r="Y138" s="43"/>
    </row>
    <row r="139" spans="1:25" ht="38.25">
      <c r="A139" s="27">
        <v>1225</v>
      </c>
      <c r="B139" s="28" t="s">
        <v>623</v>
      </c>
      <c r="C139" s="29" t="s">
        <v>624</v>
      </c>
      <c r="D139" s="27">
        <v>2012</v>
      </c>
      <c r="E139" s="30" t="s">
        <v>602</v>
      </c>
      <c r="F139" s="27">
        <v>5</v>
      </c>
      <c r="G139" s="33" t="s">
        <v>625</v>
      </c>
      <c r="H139" s="110"/>
      <c r="I139" s="33" t="s">
        <v>621</v>
      </c>
      <c r="J139" s="27" t="s">
        <v>67</v>
      </c>
      <c r="K139" s="34"/>
      <c r="L139" s="34"/>
      <c r="M139" s="34"/>
      <c r="N139" s="34"/>
      <c r="O139" s="34"/>
      <c r="P139" s="112" t="s">
        <v>626</v>
      </c>
      <c r="Q139" s="35">
        <v>3783</v>
      </c>
      <c r="R139" s="87"/>
      <c r="S139" s="37" t="s">
        <v>58</v>
      </c>
      <c r="T139" s="82"/>
      <c r="U139" s="83"/>
      <c r="V139" s="84"/>
      <c r="W139" s="85"/>
      <c r="X139" s="88"/>
      <c r="Y139" s="43"/>
    </row>
    <row r="140" spans="1:25" ht="38.25">
      <c r="A140" s="27">
        <v>1194</v>
      </c>
      <c r="B140" s="28" t="s">
        <v>627</v>
      </c>
      <c r="C140" s="29" t="s">
        <v>628</v>
      </c>
      <c r="D140" s="27">
        <v>2011</v>
      </c>
      <c r="E140" s="30" t="s">
        <v>602</v>
      </c>
      <c r="F140" s="27">
        <v>5</v>
      </c>
      <c r="G140" s="33" t="s">
        <v>629</v>
      </c>
      <c r="H140" s="110"/>
      <c r="I140" s="33" t="s">
        <v>630</v>
      </c>
      <c r="J140" s="27" t="s">
        <v>67</v>
      </c>
      <c r="K140" s="34"/>
      <c r="L140" s="34"/>
      <c r="M140" s="34"/>
      <c r="N140" s="34"/>
      <c r="O140" s="34"/>
      <c r="P140" s="112" t="s">
        <v>631</v>
      </c>
      <c r="Q140" s="35">
        <v>80</v>
      </c>
      <c r="R140" s="87"/>
      <c r="S140" s="81"/>
      <c r="T140" s="82"/>
      <c r="U140" s="83"/>
      <c r="V140" s="84"/>
      <c r="W140" s="85"/>
      <c r="X140" s="88"/>
      <c r="Y140" s="43"/>
    </row>
    <row r="141" spans="1:25" ht="38.25">
      <c r="A141" s="27">
        <v>1118</v>
      </c>
      <c r="B141" s="28" t="s">
        <v>632</v>
      </c>
      <c r="C141" s="29" t="s">
        <v>633</v>
      </c>
      <c r="D141" s="27">
        <v>2008</v>
      </c>
      <c r="E141" s="30" t="s">
        <v>602</v>
      </c>
      <c r="F141" s="27">
        <v>5</v>
      </c>
      <c r="G141" s="33" t="s">
        <v>634</v>
      </c>
      <c r="H141" s="110"/>
      <c r="I141" s="33" t="s">
        <v>630</v>
      </c>
      <c r="J141" s="27" t="s">
        <v>67</v>
      </c>
      <c r="K141" s="34"/>
      <c r="L141" s="34"/>
      <c r="M141" s="34"/>
      <c r="N141" s="34"/>
      <c r="O141" s="34"/>
      <c r="P141" s="29" t="s">
        <v>635</v>
      </c>
      <c r="Q141" s="35">
        <v>1247</v>
      </c>
      <c r="R141" s="87"/>
      <c r="S141" s="37" t="s">
        <v>58</v>
      </c>
      <c r="T141" s="82"/>
      <c r="U141" s="83"/>
      <c r="V141" s="84"/>
      <c r="W141" s="85"/>
      <c r="X141" s="88"/>
      <c r="Y141" s="43"/>
    </row>
    <row r="142" spans="1:25" ht="38.25">
      <c r="A142" s="27">
        <v>1226</v>
      </c>
      <c r="B142" s="28" t="s">
        <v>636</v>
      </c>
      <c r="C142" s="29" t="s">
        <v>637</v>
      </c>
      <c r="D142" s="27">
        <v>2012</v>
      </c>
      <c r="E142" s="30" t="s">
        <v>602</v>
      </c>
      <c r="F142" s="27">
        <v>5</v>
      </c>
      <c r="G142" s="133" t="s">
        <v>638</v>
      </c>
      <c r="H142" s="110"/>
      <c r="I142" s="33" t="s">
        <v>639</v>
      </c>
      <c r="J142" s="27" t="s">
        <v>67</v>
      </c>
      <c r="K142" s="34"/>
      <c r="L142" s="34"/>
      <c r="M142" s="34"/>
      <c r="N142" s="34"/>
      <c r="O142" s="34"/>
      <c r="P142" s="90" t="s">
        <v>62</v>
      </c>
      <c r="Q142" s="92"/>
      <c r="R142" s="87"/>
      <c r="S142" s="37" t="s">
        <v>58</v>
      </c>
      <c r="T142" s="82"/>
      <c r="U142" s="83"/>
      <c r="V142" s="84"/>
      <c r="W142" s="85"/>
      <c r="X142" s="88"/>
      <c r="Y142" s="43"/>
    </row>
    <row r="143" spans="1:25" ht="25.5">
      <c r="A143" s="27">
        <v>1042</v>
      </c>
      <c r="B143" s="28" t="s">
        <v>640</v>
      </c>
      <c r="C143" s="29" t="s">
        <v>641</v>
      </c>
      <c r="D143" s="27">
        <v>2002</v>
      </c>
      <c r="E143" s="30" t="s">
        <v>602</v>
      </c>
      <c r="F143" s="27">
        <v>5</v>
      </c>
      <c r="G143" s="33" t="s">
        <v>642</v>
      </c>
      <c r="H143" s="110"/>
      <c r="I143" s="33" t="s">
        <v>643</v>
      </c>
      <c r="J143" s="27" t="s">
        <v>67</v>
      </c>
      <c r="K143" s="34"/>
      <c r="L143" s="34"/>
      <c r="M143" s="34"/>
      <c r="N143" s="34"/>
      <c r="O143" s="34"/>
      <c r="P143" s="90" t="s">
        <v>62</v>
      </c>
      <c r="Q143" s="92"/>
      <c r="R143" s="87"/>
      <c r="S143" s="37" t="s">
        <v>58</v>
      </c>
      <c r="T143" s="82"/>
      <c r="U143" s="83"/>
      <c r="V143" s="84"/>
      <c r="W143" s="85"/>
      <c r="X143" s="86" t="s">
        <v>58</v>
      </c>
      <c r="Y143" s="43"/>
    </row>
    <row r="144" spans="1:25" ht="25.5">
      <c r="A144" s="27">
        <v>1163</v>
      </c>
      <c r="B144" s="28" t="s">
        <v>644</v>
      </c>
      <c r="C144" s="29" t="s">
        <v>641</v>
      </c>
      <c r="D144" s="27">
        <v>2010</v>
      </c>
      <c r="E144" s="30" t="s">
        <v>602</v>
      </c>
      <c r="F144" s="27">
        <v>5</v>
      </c>
      <c r="G144" s="33" t="s">
        <v>642</v>
      </c>
      <c r="H144" s="110"/>
      <c r="I144" s="33" t="s">
        <v>643</v>
      </c>
      <c r="J144" s="27" t="s">
        <v>67</v>
      </c>
      <c r="K144" s="34"/>
      <c r="L144" s="34"/>
      <c r="M144" s="34"/>
      <c r="N144" s="34"/>
      <c r="O144" s="34"/>
      <c r="P144" s="89" t="s">
        <v>62</v>
      </c>
      <c r="Q144" s="92"/>
      <c r="R144" s="87"/>
      <c r="S144" s="37" t="s">
        <v>58</v>
      </c>
      <c r="T144" s="82"/>
      <c r="U144" s="83"/>
      <c r="V144" s="84"/>
      <c r="W144" s="85"/>
      <c r="X144" s="86" t="s">
        <v>58</v>
      </c>
      <c r="Y144" s="43"/>
    </row>
    <row r="145" spans="1:25" ht="25.5">
      <c r="A145" s="27">
        <v>1285</v>
      </c>
      <c r="B145" s="28" t="s">
        <v>645</v>
      </c>
      <c r="C145" s="29" t="s">
        <v>646</v>
      </c>
      <c r="D145" s="27">
        <v>2013</v>
      </c>
      <c r="E145" s="30" t="s">
        <v>647</v>
      </c>
      <c r="F145" s="27">
        <v>6</v>
      </c>
      <c r="G145" s="33" t="s">
        <v>648</v>
      </c>
      <c r="H145" s="110"/>
      <c r="I145" s="33" t="s">
        <v>649</v>
      </c>
      <c r="J145" s="27" t="s">
        <v>67</v>
      </c>
      <c r="K145" s="34"/>
      <c r="L145" s="34"/>
      <c r="M145" s="34"/>
      <c r="N145" s="34"/>
      <c r="O145" s="34"/>
      <c r="P145" s="90" t="s">
        <v>62</v>
      </c>
      <c r="Q145" s="92"/>
      <c r="R145" s="87"/>
      <c r="S145" s="37" t="s">
        <v>58</v>
      </c>
      <c r="T145" s="82"/>
      <c r="U145" s="83"/>
      <c r="V145" s="84"/>
      <c r="W145" s="85"/>
      <c r="X145" s="88"/>
      <c r="Y145" s="43"/>
    </row>
    <row r="146" spans="1:25" ht="25.5">
      <c r="A146" s="27">
        <v>1011</v>
      </c>
      <c r="B146" s="28" t="s">
        <v>650</v>
      </c>
      <c r="C146" s="29" t="s">
        <v>651</v>
      </c>
      <c r="D146" s="27">
        <v>1996</v>
      </c>
      <c r="E146" s="30" t="s">
        <v>647</v>
      </c>
      <c r="F146" s="27">
        <v>6</v>
      </c>
      <c r="G146" s="33" t="s">
        <v>652</v>
      </c>
      <c r="H146" s="110"/>
      <c r="I146" s="33" t="s">
        <v>653</v>
      </c>
      <c r="J146" s="27" t="s">
        <v>67</v>
      </c>
      <c r="K146" s="34"/>
      <c r="L146" s="34"/>
      <c r="M146" s="34"/>
      <c r="N146" s="34"/>
      <c r="O146" s="34"/>
      <c r="P146" s="29" t="s">
        <v>654</v>
      </c>
      <c r="Q146" s="35">
        <v>61</v>
      </c>
      <c r="R146" s="87"/>
      <c r="S146" s="37" t="s">
        <v>58</v>
      </c>
      <c r="T146" s="82"/>
      <c r="U146" s="83"/>
      <c r="V146" s="84"/>
      <c r="W146" s="85"/>
      <c r="X146" s="88"/>
      <c r="Y146" s="43"/>
    </row>
    <row r="147" spans="1:25" ht="38.25">
      <c r="A147" s="27">
        <v>1346</v>
      </c>
      <c r="B147" s="64" t="s">
        <v>655</v>
      </c>
      <c r="C147" s="29" t="s">
        <v>656</v>
      </c>
      <c r="D147" s="66">
        <v>2014</v>
      </c>
      <c r="E147" s="30" t="s">
        <v>647</v>
      </c>
      <c r="F147" s="27">
        <v>6</v>
      </c>
      <c r="G147" s="33" t="s">
        <v>657</v>
      </c>
      <c r="H147" s="63"/>
      <c r="I147" s="31" t="s">
        <v>647</v>
      </c>
      <c r="J147" s="27" t="s">
        <v>67</v>
      </c>
      <c r="K147" s="68"/>
      <c r="L147" s="68"/>
      <c r="M147" s="68"/>
      <c r="N147" s="68"/>
      <c r="O147" s="107"/>
      <c r="P147" s="108" t="s">
        <v>658</v>
      </c>
      <c r="Q147" s="35">
        <v>763</v>
      </c>
      <c r="R147" s="87"/>
      <c r="S147" s="37" t="s">
        <v>58</v>
      </c>
      <c r="T147" s="82"/>
      <c r="U147" s="39" t="s">
        <v>58</v>
      </c>
      <c r="V147" s="84"/>
      <c r="W147" s="85"/>
      <c r="X147" s="88"/>
      <c r="Y147" s="77"/>
    </row>
    <row r="148" spans="1:25" ht="25.5">
      <c r="A148" s="27">
        <v>1195</v>
      </c>
      <c r="B148" s="28" t="s">
        <v>659</v>
      </c>
      <c r="C148" s="29" t="s">
        <v>660</v>
      </c>
      <c r="D148" s="27">
        <v>2011</v>
      </c>
      <c r="E148" s="30" t="s">
        <v>647</v>
      </c>
      <c r="F148" s="27">
        <v>6</v>
      </c>
      <c r="G148" s="33" t="s">
        <v>661</v>
      </c>
      <c r="H148" s="110"/>
      <c r="I148" s="33" t="s">
        <v>647</v>
      </c>
      <c r="J148" s="27" t="s">
        <v>67</v>
      </c>
      <c r="K148" s="34"/>
      <c r="L148" s="34"/>
      <c r="M148" s="34"/>
      <c r="N148" s="34"/>
      <c r="O148" s="34"/>
      <c r="P148" s="29" t="s">
        <v>662</v>
      </c>
      <c r="Q148" s="79" t="s">
        <v>354</v>
      </c>
      <c r="R148" s="87"/>
      <c r="S148" s="37" t="s">
        <v>58</v>
      </c>
      <c r="T148" s="82"/>
      <c r="U148" s="39" t="s">
        <v>58</v>
      </c>
      <c r="V148" s="84"/>
      <c r="W148" s="85"/>
      <c r="X148" s="88"/>
      <c r="Y148" s="43"/>
    </row>
    <row r="149" spans="1:25" ht="25.5">
      <c r="A149" s="27">
        <v>1286</v>
      </c>
      <c r="B149" s="28" t="s">
        <v>663</v>
      </c>
      <c r="C149" s="29" t="s">
        <v>664</v>
      </c>
      <c r="D149" s="27">
        <v>2013</v>
      </c>
      <c r="E149" s="30" t="s">
        <v>647</v>
      </c>
      <c r="F149" s="27">
        <v>6</v>
      </c>
      <c r="G149" s="33" t="s">
        <v>665</v>
      </c>
      <c r="H149" s="110"/>
      <c r="I149" s="33" t="s">
        <v>647</v>
      </c>
      <c r="J149" s="27" t="s">
        <v>67</v>
      </c>
      <c r="K149" s="34"/>
      <c r="L149" s="34"/>
      <c r="M149" s="34"/>
      <c r="N149" s="34"/>
      <c r="O149" s="34"/>
      <c r="P149" s="90" t="s">
        <v>62</v>
      </c>
      <c r="Q149" s="92"/>
      <c r="R149" s="87"/>
      <c r="S149" s="37" t="s">
        <v>58</v>
      </c>
      <c r="T149" s="82"/>
      <c r="U149" s="39" t="s">
        <v>90</v>
      </c>
      <c r="V149" s="84"/>
      <c r="W149" s="85"/>
      <c r="X149" s="88"/>
      <c r="Y149" s="43"/>
    </row>
    <row r="150" spans="1:25" ht="25.5">
      <c r="A150" s="27">
        <v>1228</v>
      </c>
      <c r="B150" s="28" t="s">
        <v>666</v>
      </c>
      <c r="C150" s="29" t="s">
        <v>667</v>
      </c>
      <c r="D150" s="27">
        <v>2012</v>
      </c>
      <c r="E150" s="30" t="s">
        <v>647</v>
      </c>
      <c r="F150" s="27">
        <v>6</v>
      </c>
      <c r="G150" s="33" t="s">
        <v>668</v>
      </c>
      <c r="H150" s="110"/>
      <c r="I150" s="33" t="s">
        <v>647</v>
      </c>
      <c r="J150" s="27" t="s">
        <v>67</v>
      </c>
      <c r="K150" s="34"/>
      <c r="L150" s="34"/>
      <c r="M150" s="34"/>
      <c r="N150" s="34"/>
      <c r="O150" s="34"/>
      <c r="P150" s="29" t="s">
        <v>669</v>
      </c>
      <c r="Q150" s="35">
        <v>1</v>
      </c>
      <c r="R150" s="87"/>
      <c r="S150" s="37" t="s">
        <v>58</v>
      </c>
      <c r="T150" s="82"/>
      <c r="U150" s="39" t="s">
        <v>58</v>
      </c>
      <c r="V150" s="84"/>
      <c r="W150" s="85"/>
      <c r="X150" s="88"/>
      <c r="Y150" s="43"/>
    </row>
    <row r="151" spans="1:25" ht="51">
      <c r="A151" s="27">
        <v>1544</v>
      </c>
      <c r="B151" s="64" t="s">
        <v>670</v>
      </c>
      <c r="C151" s="78" t="str">
        <f>HYPERLINK("http://refbank.refindit.org/RefBank/search","http://refbank.refindit.org/RefBank/search")</f>
        <v>http://refbank.refindit.org/RefBank/search</v>
      </c>
      <c r="D151" s="66">
        <v>2012</v>
      </c>
      <c r="E151" s="30" t="s">
        <v>647</v>
      </c>
      <c r="F151" s="27">
        <v>6</v>
      </c>
      <c r="G151" s="67" t="s">
        <v>671</v>
      </c>
      <c r="H151" s="63"/>
      <c r="I151" s="30" t="s">
        <v>647</v>
      </c>
      <c r="J151" s="27" t="s">
        <v>109</v>
      </c>
      <c r="K151" s="68"/>
      <c r="L151" s="68"/>
      <c r="M151" s="68"/>
      <c r="N151" s="68"/>
      <c r="O151" s="68"/>
      <c r="P151" s="134" t="s">
        <v>62</v>
      </c>
      <c r="Q151" s="92"/>
      <c r="R151" s="87"/>
      <c r="S151" s="37" t="s">
        <v>58</v>
      </c>
      <c r="T151" s="82"/>
      <c r="U151" s="39" t="s">
        <v>58</v>
      </c>
      <c r="V151" s="84"/>
      <c r="W151" s="85"/>
      <c r="X151" s="88"/>
      <c r="Y151" s="77"/>
    </row>
    <row r="152" spans="1:25" ht="51">
      <c r="A152" s="27">
        <v>1348</v>
      </c>
      <c r="B152" s="28" t="s">
        <v>672</v>
      </c>
      <c r="C152" s="29" t="s">
        <v>673</v>
      </c>
      <c r="D152" s="27">
        <v>2014</v>
      </c>
      <c r="E152" s="30" t="s">
        <v>647</v>
      </c>
      <c r="F152" s="27">
        <v>6</v>
      </c>
      <c r="G152" s="33" t="s">
        <v>674</v>
      </c>
      <c r="H152" s="110"/>
      <c r="I152" s="31" t="s">
        <v>647</v>
      </c>
      <c r="J152" s="27" t="s">
        <v>67</v>
      </c>
      <c r="K152" s="34"/>
      <c r="L152" s="34"/>
      <c r="M152" s="34"/>
      <c r="N152" s="34"/>
      <c r="O152" s="34"/>
      <c r="P152" s="29" t="s">
        <v>675</v>
      </c>
      <c r="Q152" s="35" t="s">
        <v>676</v>
      </c>
      <c r="R152" s="87"/>
      <c r="S152" s="37" t="s">
        <v>58</v>
      </c>
      <c r="T152" s="82"/>
      <c r="U152" s="39" t="s">
        <v>58</v>
      </c>
      <c r="V152" s="84"/>
      <c r="W152" s="85"/>
      <c r="X152" s="88"/>
      <c r="Y152" s="43"/>
    </row>
    <row r="153" spans="1:25" ht="25.5">
      <c r="A153" s="27">
        <v>1406</v>
      </c>
      <c r="B153" s="90" t="s">
        <v>677</v>
      </c>
      <c r="C153" s="29" t="s">
        <v>678</v>
      </c>
      <c r="D153" s="27">
        <v>2014</v>
      </c>
      <c r="E153" s="30" t="s">
        <v>647</v>
      </c>
      <c r="F153" s="27">
        <v>6</v>
      </c>
      <c r="G153" s="33" t="s">
        <v>679</v>
      </c>
      <c r="H153" s="110"/>
      <c r="I153" s="31" t="s">
        <v>647</v>
      </c>
      <c r="J153" s="27" t="s">
        <v>80</v>
      </c>
      <c r="K153" s="34"/>
      <c r="L153" s="34"/>
      <c r="M153" s="34"/>
      <c r="N153" s="34"/>
      <c r="O153" s="34"/>
      <c r="P153" s="29" t="s">
        <v>680</v>
      </c>
      <c r="Q153" s="35">
        <v>9</v>
      </c>
      <c r="R153" s="87"/>
      <c r="S153" s="37" t="s">
        <v>58</v>
      </c>
      <c r="T153" s="82"/>
      <c r="U153" s="83"/>
      <c r="V153" s="84"/>
      <c r="W153" s="85"/>
      <c r="X153" s="88"/>
      <c r="Y153" s="43"/>
    </row>
    <row r="154" spans="1:25" ht="25.5">
      <c r="A154" s="27">
        <v>1072</v>
      </c>
      <c r="B154" s="28" t="s">
        <v>681</v>
      </c>
      <c r="C154" s="29" t="s">
        <v>682</v>
      </c>
      <c r="D154" s="27">
        <v>2005</v>
      </c>
      <c r="E154" s="30" t="s">
        <v>647</v>
      </c>
      <c r="F154" s="27">
        <v>6</v>
      </c>
      <c r="G154" s="33" t="s">
        <v>683</v>
      </c>
      <c r="H154" s="110"/>
      <c r="I154" s="31" t="s">
        <v>684</v>
      </c>
      <c r="J154" s="27" t="s">
        <v>67</v>
      </c>
      <c r="K154" s="34"/>
      <c r="L154" s="34"/>
      <c r="M154" s="34"/>
      <c r="N154" s="34"/>
      <c r="O154" s="34"/>
      <c r="P154" s="29" t="s">
        <v>685</v>
      </c>
      <c r="Q154" s="35">
        <v>177</v>
      </c>
      <c r="R154" s="87"/>
      <c r="S154" s="37" t="s">
        <v>58</v>
      </c>
      <c r="T154" s="82"/>
      <c r="U154" s="83"/>
      <c r="V154" s="84"/>
      <c r="W154" s="85"/>
      <c r="X154" s="88"/>
      <c r="Y154" s="43"/>
    </row>
    <row r="155" spans="1:25" ht="25.5">
      <c r="A155" s="27">
        <v>1078</v>
      </c>
      <c r="B155" s="28" t="s">
        <v>686</v>
      </c>
      <c r="C155" s="29" t="s">
        <v>687</v>
      </c>
      <c r="D155" s="27">
        <v>2006</v>
      </c>
      <c r="E155" s="30" t="s">
        <v>647</v>
      </c>
      <c r="F155" s="27">
        <v>6</v>
      </c>
      <c r="G155" s="33" t="s">
        <v>684</v>
      </c>
      <c r="H155" s="110"/>
      <c r="I155" s="31" t="s">
        <v>684</v>
      </c>
      <c r="J155" s="27" t="s">
        <v>80</v>
      </c>
      <c r="K155" s="34"/>
      <c r="L155" s="34"/>
      <c r="M155" s="34"/>
      <c r="N155" s="34"/>
      <c r="O155" s="34"/>
      <c r="P155" s="29" t="s">
        <v>688</v>
      </c>
      <c r="Q155" s="35">
        <v>1220</v>
      </c>
      <c r="R155" s="87"/>
      <c r="S155" s="37" t="s">
        <v>58</v>
      </c>
      <c r="T155" s="82"/>
      <c r="U155" s="39" t="s">
        <v>58</v>
      </c>
      <c r="V155" s="84"/>
      <c r="W155" s="85"/>
      <c r="X155" s="88"/>
      <c r="Y155" s="43"/>
    </row>
    <row r="156" spans="1:25" ht="25.5">
      <c r="A156" s="27">
        <v>1048</v>
      </c>
      <c r="B156" s="28" t="s">
        <v>689</v>
      </c>
      <c r="C156" s="29" t="s">
        <v>690</v>
      </c>
      <c r="D156" s="27">
        <v>2003</v>
      </c>
      <c r="E156" s="30" t="s">
        <v>647</v>
      </c>
      <c r="F156" s="27">
        <v>6</v>
      </c>
      <c r="G156" s="33" t="s">
        <v>647</v>
      </c>
      <c r="H156" s="110"/>
      <c r="I156" s="31" t="s">
        <v>691</v>
      </c>
      <c r="J156" s="27" t="s">
        <v>67</v>
      </c>
      <c r="K156" s="34"/>
      <c r="L156" s="34"/>
      <c r="M156" s="34"/>
      <c r="N156" s="34"/>
      <c r="O156" s="34"/>
      <c r="P156" s="29" t="s">
        <v>692</v>
      </c>
      <c r="Q156" s="35">
        <v>1540</v>
      </c>
      <c r="R156" s="87"/>
      <c r="S156" s="37" t="s">
        <v>58</v>
      </c>
      <c r="T156" s="82"/>
      <c r="U156" s="39" t="s">
        <v>58</v>
      </c>
      <c r="V156" s="84"/>
      <c r="W156" s="85"/>
      <c r="X156" s="88"/>
      <c r="Y156" s="43"/>
    </row>
    <row r="157" spans="1:25" ht="25.5">
      <c r="A157" s="27">
        <v>1550</v>
      </c>
      <c r="B157" s="64" t="s">
        <v>693</v>
      </c>
      <c r="C157" s="29" t="str">
        <f>HYPERLINK("https://www.citethisforme.com/","https://www.citethisforme.com/")</f>
        <v>https://www.citethisforme.com/</v>
      </c>
      <c r="D157" s="66">
        <v>2012</v>
      </c>
      <c r="E157" s="30" t="s">
        <v>647</v>
      </c>
      <c r="F157" s="27">
        <v>6</v>
      </c>
      <c r="G157" s="135" t="s">
        <v>694</v>
      </c>
      <c r="H157" s="63"/>
      <c r="I157" s="30" t="s">
        <v>691</v>
      </c>
      <c r="J157" s="27" t="s">
        <v>67</v>
      </c>
      <c r="K157" s="136"/>
      <c r="L157" s="68"/>
      <c r="M157" s="68"/>
      <c r="N157" s="68"/>
      <c r="O157" s="68"/>
      <c r="P157" s="137" t="str">
        <f>HYPERLINK("https://twitter.com/CiteThisForMe","https://twitter.com/CiteThisForMe")</f>
        <v>https://twitter.com/CiteThisForMe</v>
      </c>
      <c r="Q157" s="35">
        <v>401</v>
      </c>
      <c r="R157" s="87"/>
      <c r="S157" s="37" t="s">
        <v>58</v>
      </c>
      <c r="T157" s="82"/>
      <c r="U157" s="39" t="s">
        <v>58</v>
      </c>
      <c r="V157" s="84"/>
      <c r="W157" s="85"/>
      <c r="X157" s="88"/>
      <c r="Y157" s="77"/>
    </row>
    <row r="158" spans="1:25" ht="25.5">
      <c r="A158" s="27">
        <v>1227</v>
      </c>
      <c r="B158" s="28" t="s">
        <v>695</v>
      </c>
      <c r="C158" s="29" t="s">
        <v>696</v>
      </c>
      <c r="D158" s="27">
        <v>2012</v>
      </c>
      <c r="E158" s="30" t="s">
        <v>647</v>
      </c>
      <c r="F158" s="27">
        <v>6</v>
      </c>
      <c r="G158" s="33" t="s">
        <v>647</v>
      </c>
      <c r="H158" s="110"/>
      <c r="I158" s="31" t="s">
        <v>691</v>
      </c>
      <c r="J158" s="27" t="s">
        <v>67</v>
      </c>
      <c r="K158" s="34"/>
      <c r="L158" s="34"/>
      <c r="M158" s="34"/>
      <c r="N158" s="34"/>
      <c r="O158" s="34"/>
      <c r="P158" s="29" t="s">
        <v>697</v>
      </c>
      <c r="Q158" s="35">
        <v>641</v>
      </c>
      <c r="R158" s="87"/>
      <c r="S158" s="37" t="s">
        <v>58</v>
      </c>
      <c r="T158" s="82"/>
      <c r="U158" s="39" t="s">
        <v>58</v>
      </c>
      <c r="V158" s="84"/>
      <c r="W158" s="85"/>
      <c r="X158" s="88"/>
      <c r="Y158" s="43"/>
    </row>
    <row r="159" spans="1:25" ht="38.25">
      <c r="A159" s="27">
        <v>1196</v>
      </c>
      <c r="B159" s="28" t="s">
        <v>698</v>
      </c>
      <c r="C159" s="29" t="s">
        <v>699</v>
      </c>
      <c r="D159" s="27">
        <v>2011</v>
      </c>
      <c r="E159" s="30" t="s">
        <v>647</v>
      </c>
      <c r="F159" s="27">
        <v>6</v>
      </c>
      <c r="G159" s="33" t="s">
        <v>700</v>
      </c>
      <c r="H159" s="110"/>
      <c r="I159" s="31" t="s">
        <v>691</v>
      </c>
      <c r="J159" s="27" t="s">
        <v>67</v>
      </c>
      <c r="K159" s="34"/>
      <c r="L159" s="34"/>
      <c r="M159" s="34"/>
      <c r="N159" s="34"/>
      <c r="O159" s="34"/>
      <c r="P159" s="29" t="s">
        <v>701</v>
      </c>
      <c r="Q159" s="35">
        <v>990</v>
      </c>
      <c r="R159" s="87"/>
      <c r="S159" s="37" t="s">
        <v>58</v>
      </c>
      <c r="T159" s="82"/>
      <c r="U159" s="39" t="s">
        <v>58</v>
      </c>
      <c r="V159" s="84"/>
      <c r="W159" s="85"/>
      <c r="X159" s="88"/>
      <c r="Y159" s="43"/>
    </row>
    <row r="160" spans="1:25" ht="25.5">
      <c r="A160" s="27">
        <v>1007</v>
      </c>
      <c r="B160" s="28" t="s">
        <v>702</v>
      </c>
      <c r="C160" s="29" t="s">
        <v>703</v>
      </c>
      <c r="D160" s="27">
        <v>1988</v>
      </c>
      <c r="E160" s="30" t="s">
        <v>647</v>
      </c>
      <c r="F160" s="27">
        <v>6</v>
      </c>
      <c r="G160" s="33" t="s">
        <v>647</v>
      </c>
      <c r="H160" s="110"/>
      <c r="I160" s="31" t="s">
        <v>691</v>
      </c>
      <c r="J160" s="27" t="s">
        <v>67</v>
      </c>
      <c r="K160" s="34"/>
      <c r="L160" s="34"/>
      <c r="M160" s="34"/>
      <c r="N160" s="34"/>
      <c r="O160" s="34"/>
      <c r="P160" s="112" t="s">
        <v>704</v>
      </c>
      <c r="Q160" s="35">
        <v>3323</v>
      </c>
      <c r="R160" s="87"/>
      <c r="S160" s="37" t="s">
        <v>58</v>
      </c>
      <c r="T160" s="82"/>
      <c r="U160" s="39" t="s">
        <v>58</v>
      </c>
      <c r="V160" s="84"/>
      <c r="W160" s="85"/>
      <c r="X160" s="88"/>
      <c r="Y160" s="43"/>
    </row>
    <row r="161" spans="1:25" ht="38.25">
      <c r="A161" s="27">
        <v>1347</v>
      </c>
      <c r="B161" s="28" t="s">
        <v>705</v>
      </c>
      <c r="C161" s="29" t="s">
        <v>706</v>
      </c>
      <c r="D161" s="27">
        <v>2014</v>
      </c>
      <c r="E161" s="30" t="s">
        <v>647</v>
      </c>
      <c r="F161" s="27">
        <v>6</v>
      </c>
      <c r="G161" s="33" t="s">
        <v>707</v>
      </c>
      <c r="H161" s="110"/>
      <c r="I161" s="31" t="s">
        <v>691</v>
      </c>
      <c r="J161" s="27" t="s">
        <v>67</v>
      </c>
      <c r="K161" s="34"/>
      <c r="L161" s="34"/>
      <c r="M161" s="34"/>
      <c r="N161" s="34"/>
      <c r="O161" s="34"/>
      <c r="P161" s="112" t="s">
        <v>708</v>
      </c>
      <c r="Q161" s="35" t="s">
        <v>391</v>
      </c>
      <c r="R161" s="87"/>
      <c r="S161" s="37" t="s">
        <v>58</v>
      </c>
      <c r="T161" s="82"/>
      <c r="U161" s="39" t="s">
        <v>58</v>
      </c>
      <c r="V161" s="84"/>
      <c r="W161" s="41" t="s">
        <v>260</v>
      </c>
      <c r="X161" s="88"/>
      <c r="Y161" s="43"/>
    </row>
    <row r="162" spans="1:25" ht="25.5">
      <c r="A162" s="27">
        <v>1119</v>
      </c>
      <c r="B162" s="28" t="s">
        <v>709</v>
      </c>
      <c r="C162" s="29" t="s">
        <v>710</v>
      </c>
      <c r="D162" s="27">
        <v>2008</v>
      </c>
      <c r="E162" s="30" t="s">
        <v>647</v>
      </c>
      <c r="F162" s="27">
        <v>6</v>
      </c>
      <c r="G162" s="33" t="s">
        <v>647</v>
      </c>
      <c r="H162" s="110"/>
      <c r="I162" s="31" t="s">
        <v>691</v>
      </c>
      <c r="J162" s="27" t="s">
        <v>80</v>
      </c>
      <c r="K162" s="34"/>
      <c r="L162" s="34"/>
      <c r="M162" s="34"/>
      <c r="N162" s="34"/>
      <c r="O162" s="34"/>
      <c r="P162" s="29" t="s">
        <v>711</v>
      </c>
      <c r="Q162" s="35">
        <v>6220</v>
      </c>
      <c r="R162" s="87"/>
      <c r="S162" s="37" t="s">
        <v>58</v>
      </c>
      <c r="T162" s="82"/>
      <c r="U162" s="39" t="s">
        <v>58</v>
      </c>
      <c r="V162" s="84"/>
      <c r="W162" s="41" t="s">
        <v>58</v>
      </c>
      <c r="X162" s="86" t="s">
        <v>58</v>
      </c>
      <c r="Y162" s="43"/>
    </row>
    <row r="163" spans="1:25" ht="25.5">
      <c r="A163" s="27">
        <v>1549</v>
      </c>
      <c r="B163" s="64" t="s">
        <v>712</v>
      </c>
      <c r="C163" s="78" t="str">
        <f>HYPERLINK("http://www.paper-box.co/","http://www.paper-box.co/")</f>
        <v>http://www.paper-box.co/</v>
      </c>
      <c r="D163" s="66">
        <v>2012</v>
      </c>
      <c r="E163" s="30" t="s">
        <v>647</v>
      </c>
      <c r="F163" s="27">
        <v>6</v>
      </c>
      <c r="G163" s="135" t="s">
        <v>713</v>
      </c>
      <c r="H163" s="63"/>
      <c r="I163" s="30" t="s">
        <v>691</v>
      </c>
      <c r="J163" s="27" t="s">
        <v>67</v>
      </c>
      <c r="K163" s="68"/>
      <c r="L163" s="68"/>
      <c r="M163" s="68"/>
      <c r="N163" s="68"/>
      <c r="O163" s="68"/>
      <c r="P163" s="137" t="str">
        <f>HYPERLINK("https://twitter.com/peaya","https://twitter.com/peaya")</f>
        <v>https://twitter.com/peaya</v>
      </c>
      <c r="Q163" s="35">
        <v>91</v>
      </c>
      <c r="R163" s="87"/>
      <c r="S163" s="37" t="s">
        <v>58</v>
      </c>
      <c r="T163" s="82"/>
      <c r="U163" s="39" t="s">
        <v>58</v>
      </c>
      <c r="V163" s="84"/>
      <c r="W163" s="85"/>
      <c r="X163" s="88"/>
      <c r="Y163" s="77"/>
    </row>
    <row r="164" spans="1:25" ht="25.5">
      <c r="A164" s="27">
        <v>1096</v>
      </c>
      <c r="B164" s="28" t="s">
        <v>714</v>
      </c>
      <c r="C164" s="29" t="s">
        <v>715</v>
      </c>
      <c r="D164" s="27">
        <v>2007</v>
      </c>
      <c r="E164" s="30" t="s">
        <v>647</v>
      </c>
      <c r="F164" s="27">
        <v>6</v>
      </c>
      <c r="G164" s="33" t="s">
        <v>647</v>
      </c>
      <c r="H164" s="110"/>
      <c r="I164" s="31" t="s">
        <v>691</v>
      </c>
      <c r="J164" s="27" t="s">
        <v>67</v>
      </c>
      <c r="K164" s="34"/>
      <c r="L164" s="34"/>
      <c r="M164" s="34"/>
      <c r="N164" s="34"/>
      <c r="O164" s="34"/>
      <c r="P164" s="29" t="s">
        <v>716</v>
      </c>
      <c r="Q164" s="35">
        <v>4165</v>
      </c>
      <c r="R164" s="87"/>
      <c r="S164" s="37" t="s">
        <v>58</v>
      </c>
      <c r="T164" s="82"/>
      <c r="U164" s="39" t="s">
        <v>58</v>
      </c>
      <c r="V164" s="84"/>
      <c r="W164" s="85"/>
      <c r="X164" s="88"/>
      <c r="Y164" s="43"/>
    </row>
    <row r="165" spans="1:25" ht="25.5">
      <c r="A165" s="27">
        <v>1287</v>
      </c>
      <c r="B165" s="28" t="s">
        <v>717</v>
      </c>
      <c r="C165" s="29" t="s">
        <v>718</v>
      </c>
      <c r="D165" s="27">
        <v>2013</v>
      </c>
      <c r="E165" s="30" t="s">
        <v>647</v>
      </c>
      <c r="F165" s="27">
        <v>6</v>
      </c>
      <c r="G165" s="33" t="s">
        <v>647</v>
      </c>
      <c r="H165" s="110"/>
      <c r="I165" s="31" t="s">
        <v>691</v>
      </c>
      <c r="J165" s="27" t="s">
        <v>67</v>
      </c>
      <c r="K165" s="34"/>
      <c r="L165" s="34"/>
      <c r="M165" s="34"/>
      <c r="N165" s="34"/>
      <c r="O165" s="34"/>
      <c r="P165" s="90" t="s">
        <v>62</v>
      </c>
      <c r="Q165" s="92"/>
      <c r="R165" s="87"/>
      <c r="S165" s="37" t="s">
        <v>58</v>
      </c>
      <c r="T165" s="82"/>
      <c r="U165" s="39" t="s">
        <v>58</v>
      </c>
      <c r="V165" s="84"/>
      <c r="W165" s="85"/>
      <c r="X165" s="88"/>
      <c r="Y165" s="43"/>
    </row>
    <row r="166" spans="1:25" ht="25.5">
      <c r="A166" s="27">
        <v>1005</v>
      </c>
      <c r="B166" s="28" t="s">
        <v>719</v>
      </c>
      <c r="C166" s="29" t="s">
        <v>720</v>
      </c>
      <c r="D166" s="27">
        <v>1984</v>
      </c>
      <c r="E166" s="30" t="s">
        <v>647</v>
      </c>
      <c r="F166" s="27">
        <v>6</v>
      </c>
      <c r="G166" s="33" t="s">
        <v>647</v>
      </c>
      <c r="H166" s="110"/>
      <c r="I166" s="33" t="s">
        <v>691</v>
      </c>
      <c r="J166" s="27" t="s">
        <v>67</v>
      </c>
      <c r="K166" s="34"/>
      <c r="L166" s="34"/>
      <c r="M166" s="34"/>
      <c r="N166" s="34"/>
      <c r="O166" s="34"/>
      <c r="P166" s="89" t="s">
        <v>62</v>
      </c>
      <c r="Q166" s="92"/>
      <c r="R166" s="87"/>
      <c r="S166" s="37" t="s">
        <v>58</v>
      </c>
      <c r="T166" s="82"/>
      <c r="U166" s="39" t="s">
        <v>58</v>
      </c>
      <c r="V166" s="84"/>
      <c r="W166" s="85"/>
      <c r="X166" s="88"/>
      <c r="Y166" s="43"/>
    </row>
    <row r="167" spans="1:25" ht="25.5">
      <c r="A167" s="27">
        <v>1033</v>
      </c>
      <c r="B167" s="28" t="s">
        <v>721</v>
      </c>
      <c r="C167" s="29" t="s">
        <v>722</v>
      </c>
      <c r="D167" s="27">
        <v>2001</v>
      </c>
      <c r="E167" s="30" t="s">
        <v>647</v>
      </c>
      <c r="F167" s="27">
        <v>6</v>
      </c>
      <c r="G167" s="33" t="s">
        <v>647</v>
      </c>
      <c r="H167" s="110"/>
      <c r="I167" s="33" t="s">
        <v>691</v>
      </c>
      <c r="J167" s="27" t="s">
        <v>67</v>
      </c>
      <c r="K167" s="34"/>
      <c r="L167" s="34"/>
      <c r="M167" s="34"/>
      <c r="N167" s="34"/>
      <c r="O167" s="34"/>
      <c r="P167" s="29" t="s">
        <v>723</v>
      </c>
      <c r="Q167" s="79" t="s">
        <v>354</v>
      </c>
      <c r="R167" s="87"/>
      <c r="S167" s="37" t="s">
        <v>58</v>
      </c>
      <c r="T167" s="82"/>
      <c r="U167" s="39" t="s">
        <v>58</v>
      </c>
      <c r="V167" s="84"/>
      <c r="W167" s="85"/>
      <c r="X167" s="88"/>
      <c r="Y167" s="43"/>
    </row>
    <row r="168" spans="1:25" ht="25.5">
      <c r="A168" s="27">
        <v>1079</v>
      </c>
      <c r="B168" s="28" t="s">
        <v>724</v>
      </c>
      <c r="C168" s="29" t="s">
        <v>725</v>
      </c>
      <c r="D168" s="27">
        <v>2006</v>
      </c>
      <c r="E168" s="30" t="s">
        <v>647</v>
      </c>
      <c r="F168" s="27">
        <v>6</v>
      </c>
      <c r="G168" s="33" t="s">
        <v>647</v>
      </c>
      <c r="H168" s="110"/>
      <c r="I168" s="33" t="s">
        <v>691</v>
      </c>
      <c r="J168" s="27" t="s">
        <v>80</v>
      </c>
      <c r="K168" s="34"/>
      <c r="L168" s="34"/>
      <c r="M168" s="34"/>
      <c r="N168" s="34"/>
      <c r="O168" s="34"/>
      <c r="P168" s="29" t="s">
        <v>726</v>
      </c>
      <c r="Q168" s="35">
        <v>3797</v>
      </c>
      <c r="R168" s="87"/>
      <c r="S168" s="37" t="s">
        <v>58</v>
      </c>
      <c r="T168" s="82"/>
      <c r="U168" s="39" t="s">
        <v>58</v>
      </c>
      <c r="V168" s="84"/>
      <c r="W168" s="85"/>
      <c r="X168" s="88"/>
      <c r="Y168" s="43"/>
    </row>
    <row r="169" spans="1:25" ht="25.5">
      <c r="A169" s="27">
        <v>1164</v>
      </c>
      <c r="B169" s="28" t="s">
        <v>727</v>
      </c>
      <c r="C169" s="29" t="s">
        <v>728</v>
      </c>
      <c r="D169" s="27">
        <v>2010</v>
      </c>
      <c r="E169" s="30" t="s">
        <v>647</v>
      </c>
      <c r="F169" s="27">
        <v>6</v>
      </c>
      <c r="G169" s="33" t="s">
        <v>729</v>
      </c>
      <c r="H169" s="110"/>
      <c r="I169" s="33" t="s">
        <v>730</v>
      </c>
      <c r="J169" s="27" t="s">
        <v>67</v>
      </c>
      <c r="K169" s="34"/>
      <c r="L169" s="34"/>
      <c r="M169" s="34"/>
      <c r="N169" s="34"/>
      <c r="O169" s="34"/>
      <c r="P169" s="90" t="s">
        <v>62</v>
      </c>
      <c r="Q169" s="35">
        <v>56</v>
      </c>
      <c r="R169" s="87"/>
      <c r="S169" s="37" t="s">
        <v>58</v>
      </c>
      <c r="T169" s="82"/>
      <c r="U169" s="39" t="s">
        <v>58</v>
      </c>
      <c r="V169" s="84"/>
      <c r="W169" s="85"/>
      <c r="X169" s="88"/>
      <c r="Y169" s="43"/>
    </row>
    <row r="170" spans="1:25" ht="25.5">
      <c r="A170" s="27">
        <v>1097</v>
      </c>
      <c r="B170" s="28" t="s">
        <v>731</v>
      </c>
      <c r="C170" s="29" t="s">
        <v>732</v>
      </c>
      <c r="D170" s="27">
        <v>2007</v>
      </c>
      <c r="E170" s="30" t="s">
        <v>647</v>
      </c>
      <c r="F170" s="27">
        <v>6</v>
      </c>
      <c r="G170" s="33" t="s">
        <v>733</v>
      </c>
      <c r="H170" s="110"/>
      <c r="I170" s="33" t="s">
        <v>730</v>
      </c>
      <c r="J170" s="27" t="s">
        <v>67</v>
      </c>
      <c r="K170" s="34"/>
      <c r="L170" s="34"/>
      <c r="M170" s="34"/>
      <c r="N170" s="34"/>
      <c r="O170" s="34"/>
      <c r="P170" s="112" t="s">
        <v>734</v>
      </c>
      <c r="Q170" s="35" t="s">
        <v>735</v>
      </c>
      <c r="R170" s="87"/>
      <c r="S170" s="37" t="s">
        <v>58</v>
      </c>
      <c r="T170" s="82"/>
      <c r="U170" s="39" t="s">
        <v>58</v>
      </c>
      <c r="V170" s="84"/>
      <c r="W170" s="85"/>
      <c r="X170" s="88"/>
      <c r="Y170" s="43"/>
    </row>
    <row r="171" spans="1:25" ht="25.5">
      <c r="A171" s="27">
        <v>1098</v>
      </c>
      <c r="B171" s="28" t="s">
        <v>736</v>
      </c>
      <c r="C171" s="29" t="s">
        <v>737</v>
      </c>
      <c r="D171" s="27">
        <v>2007</v>
      </c>
      <c r="E171" s="30" t="s">
        <v>738</v>
      </c>
      <c r="F171" s="27">
        <v>7</v>
      </c>
      <c r="G171" s="33" t="s">
        <v>739</v>
      </c>
      <c r="H171" s="110"/>
      <c r="I171" s="33" t="s">
        <v>740</v>
      </c>
      <c r="J171" s="27" t="s">
        <v>67</v>
      </c>
      <c r="K171" s="34"/>
      <c r="L171" s="34"/>
      <c r="M171" s="34"/>
      <c r="N171" s="34"/>
      <c r="O171" s="34"/>
      <c r="P171" s="89" t="s">
        <v>62</v>
      </c>
      <c r="Q171" s="92"/>
      <c r="R171" s="87"/>
      <c r="S171" s="37" t="s">
        <v>58</v>
      </c>
      <c r="T171" s="82"/>
      <c r="U171" s="83"/>
      <c r="V171" s="84"/>
      <c r="W171" s="85"/>
      <c r="X171" s="88"/>
      <c r="Y171" s="43"/>
    </row>
    <row r="172" spans="1:25" ht="25.5">
      <c r="A172" s="27">
        <v>1198</v>
      </c>
      <c r="B172" s="28" t="s">
        <v>741</v>
      </c>
      <c r="C172" s="29" t="s">
        <v>742</v>
      </c>
      <c r="D172" s="27">
        <v>2011</v>
      </c>
      <c r="E172" s="30" t="s">
        <v>738</v>
      </c>
      <c r="F172" s="27">
        <v>7</v>
      </c>
      <c r="G172" s="33" t="s">
        <v>743</v>
      </c>
      <c r="H172" s="110"/>
      <c r="I172" s="33" t="s">
        <v>744</v>
      </c>
      <c r="J172" s="27" t="s">
        <v>67</v>
      </c>
      <c r="K172" s="34"/>
      <c r="L172" s="34"/>
      <c r="M172" s="34"/>
      <c r="N172" s="34"/>
      <c r="O172" s="34"/>
      <c r="P172" s="112" t="s">
        <v>745</v>
      </c>
      <c r="Q172" s="35">
        <v>2351</v>
      </c>
      <c r="R172" s="87"/>
      <c r="S172" s="138" t="s">
        <v>58</v>
      </c>
      <c r="T172" s="82"/>
      <c r="U172" s="39" t="s">
        <v>260</v>
      </c>
      <c r="V172" s="84"/>
      <c r="W172" s="85"/>
      <c r="X172" s="88"/>
      <c r="Y172" s="43"/>
    </row>
    <row r="173" spans="1:25" ht="38.25">
      <c r="A173" s="27">
        <v>1230</v>
      </c>
      <c r="B173" s="28" t="s">
        <v>746</v>
      </c>
      <c r="C173" s="29" t="s">
        <v>747</v>
      </c>
      <c r="D173" s="27">
        <v>2012</v>
      </c>
      <c r="E173" s="30" t="s">
        <v>738</v>
      </c>
      <c r="F173" s="27">
        <v>7</v>
      </c>
      <c r="G173" s="33" t="s">
        <v>748</v>
      </c>
      <c r="H173" s="110"/>
      <c r="I173" s="33" t="s">
        <v>744</v>
      </c>
      <c r="J173" s="27" t="s">
        <v>67</v>
      </c>
      <c r="K173" s="34"/>
      <c r="L173" s="34"/>
      <c r="M173" s="34"/>
      <c r="N173" s="34"/>
      <c r="O173" s="34"/>
      <c r="P173" s="112" t="s">
        <v>749</v>
      </c>
      <c r="Q173" s="35">
        <v>484</v>
      </c>
      <c r="R173" s="87"/>
      <c r="S173" s="37" t="s">
        <v>58</v>
      </c>
      <c r="T173" s="82"/>
      <c r="U173" s="83"/>
      <c r="V173" s="84"/>
      <c r="W173" s="85"/>
      <c r="X173" s="88"/>
      <c r="Y173" s="43"/>
    </row>
    <row r="174" spans="1:25" ht="25.5">
      <c r="A174" s="27">
        <v>1288</v>
      </c>
      <c r="B174" s="28" t="s">
        <v>750</v>
      </c>
      <c r="C174" s="29" t="s">
        <v>751</v>
      </c>
      <c r="D174" s="27">
        <v>2013</v>
      </c>
      <c r="E174" s="30" t="s">
        <v>738</v>
      </c>
      <c r="F174" s="27">
        <v>7</v>
      </c>
      <c r="G174" s="33" t="s">
        <v>752</v>
      </c>
      <c r="H174" s="110"/>
      <c r="I174" s="33" t="s">
        <v>753</v>
      </c>
      <c r="J174" s="27" t="s">
        <v>129</v>
      </c>
      <c r="K174" s="34"/>
      <c r="L174" s="34"/>
      <c r="M174" s="34"/>
      <c r="N174" s="34"/>
      <c r="O174" s="34"/>
      <c r="P174" s="29" t="s">
        <v>754</v>
      </c>
      <c r="Q174" s="35">
        <v>4914</v>
      </c>
      <c r="R174" s="87"/>
      <c r="S174" s="37" t="s">
        <v>58</v>
      </c>
      <c r="T174" s="82"/>
      <c r="U174" s="83"/>
      <c r="V174" s="84"/>
      <c r="W174" s="85"/>
      <c r="X174" s="88"/>
      <c r="Y174" s="43"/>
    </row>
    <row r="175" spans="1:25" ht="51">
      <c r="A175" s="27">
        <v>1555</v>
      </c>
      <c r="B175" s="30" t="s">
        <v>755</v>
      </c>
      <c r="C175" s="126" t="str">
        <f>HYPERLINK("http://ferret.ai/","http://ferret.ai/")</f>
        <v>http://ferret.ai/</v>
      </c>
      <c r="D175" s="66">
        <v>2015</v>
      </c>
      <c r="E175" s="30" t="s">
        <v>738</v>
      </c>
      <c r="F175" s="27">
        <v>7</v>
      </c>
      <c r="G175" s="127" t="s">
        <v>756</v>
      </c>
      <c r="H175" s="63"/>
      <c r="I175" s="64" t="s">
        <v>753</v>
      </c>
      <c r="J175" s="27" t="s">
        <v>67</v>
      </c>
      <c r="K175" s="68"/>
      <c r="L175" s="68"/>
      <c r="M175" s="68"/>
      <c r="N175" s="68"/>
      <c r="O175" s="68"/>
      <c r="P175" s="139" t="str">
        <f>HYPERLINK("https://twitter.com/getferret","https://twitter.com/getferret")</f>
        <v>https://twitter.com/getferret</v>
      </c>
      <c r="Q175" s="35">
        <v>69</v>
      </c>
      <c r="R175" s="87"/>
      <c r="S175" s="37" t="s">
        <v>58</v>
      </c>
      <c r="T175" s="82"/>
      <c r="U175" s="83"/>
      <c r="V175" s="84"/>
      <c r="W175" s="85"/>
      <c r="X175" s="88"/>
      <c r="Y175" s="77"/>
    </row>
    <row r="176" spans="1:25" ht="25.5">
      <c r="A176" s="27">
        <v>1197</v>
      </c>
      <c r="B176" s="28" t="s">
        <v>757</v>
      </c>
      <c r="C176" s="29" t="s">
        <v>758</v>
      </c>
      <c r="D176" s="27">
        <v>2011</v>
      </c>
      <c r="E176" s="30" t="s">
        <v>738</v>
      </c>
      <c r="F176" s="27">
        <v>7</v>
      </c>
      <c r="G176" s="33" t="s">
        <v>759</v>
      </c>
      <c r="H176" s="110"/>
      <c r="I176" s="33" t="s">
        <v>753</v>
      </c>
      <c r="J176" s="27" t="s">
        <v>67</v>
      </c>
      <c r="K176" s="34"/>
      <c r="L176" s="34"/>
      <c r="M176" s="34"/>
      <c r="N176" s="34"/>
      <c r="O176" s="34"/>
      <c r="P176" s="90" t="s">
        <v>62</v>
      </c>
      <c r="Q176" s="92"/>
      <c r="R176" s="87"/>
      <c r="S176" s="115" t="s">
        <v>58</v>
      </c>
      <c r="T176" s="82"/>
      <c r="U176" s="83"/>
      <c r="V176" s="84"/>
      <c r="W176" s="85"/>
      <c r="X176" s="88"/>
      <c r="Y176" s="43"/>
    </row>
    <row r="177" spans="1:25" ht="38.25">
      <c r="A177" s="27">
        <v>1229</v>
      </c>
      <c r="B177" s="28" t="s">
        <v>760</v>
      </c>
      <c r="C177" s="29" t="s">
        <v>761</v>
      </c>
      <c r="D177" s="27">
        <v>2012</v>
      </c>
      <c r="E177" s="30" t="s">
        <v>738</v>
      </c>
      <c r="F177" s="27">
        <v>7</v>
      </c>
      <c r="G177" s="33" t="s">
        <v>762</v>
      </c>
      <c r="H177" s="110"/>
      <c r="I177" s="33" t="s">
        <v>753</v>
      </c>
      <c r="J177" s="27" t="s">
        <v>67</v>
      </c>
      <c r="K177" s="34"/>
      <c r="L177" s="34"/>
      <c r="M177" s="34"/>
      <c r="N177" s="34"/>
      <c r="O177" s="34"/>
      <c r="P177" s="89" t="s">
        <v>62</v>
      </c>
      <c r="Q177" s="92"/>
      <c r="R177" s="87"/>
      <c r="S177" s="37" t="s">
        <v>58</v>
      </c>
      <c r="T177" s="82"/>
      <c r="U177" s="83"/>
      <c r="V177" s="84"/>
      <c r="W177" s="85"/>
      <c r="X177" s="88"/>
      <c r="Y177" s="43"/>
    </row>
    <row r="178" spans="1:25" ht="25.5">
      <c r="A178" s="27">
        <v>1349</v>
      </c>
      <c r="B178" s="28" t="s">
        <v>763</v>
      </c>
      <c r="C178" s="29" t="s">
        <v>764</v>
      </c>
      <c r="D178" s="27">
        <v>2014</v>
      </c>
      <c r="E178" s="30" t="s">
        <v>738</v>
      </c>
      <c r="F178" s="27">
        <v>7</v>
      </c>
      <c r="G178" s="33" t="s">
        <v>765</v>
      </c>
      <c r="H178" s="110"/>
      <c r="I178" s="33" t="s">
        <v>753</v>
      </c>
      <c r="J178" s="27" t="s">
        <v>67</v>
      </c>
      <c r="K178" s="34"/>
      <c r="L178" s="34"/>
      <c r="M178" s="34"/>
      <c r="N178" s="34"/>
      <c r="O178" s="34"/>
      <c r="P178" s="90" t="s">
        <v>62</v>
      </c>
      <c r="Q178" s="92"/>
      <c r="R178" s="87"/>
      <c r="S178" s="37" t="s">
        <v>58</v>
      </c>
      <c r="T178" s="82"/>
      <c r="U178" s="83"/>
      <c r="V178" s="84"/>
      <c r="W178" s="85"/>
      <c r="X178" s="88"/>
      <c r="Y178" s="43"/>
    </row>
    <row r="179" spans="1:25" ht="25.5">
      <c r="A179" s="27">
        <v>1231</v>
      </c>
      <c r="B179" s="28" t="s">
        <v>766</v>
      </c>
      <c r="C179" s="29" t="s">
        <v>767</v>
      </c>
      <c r="D179" s="27">
        <v>2012</v>
      </c>
      <c r="E179" s="30" t="s">
        <v>738</v>
      </c>
      <c r="F179" s="27">
        <v>7</v>
      </c>
      <c r="G179" s="33" t="s">
        <v>768</v>
      </c>
      <c r="H179" s="110"/>
      <c r="I179" s="33" t="s">
        <v>753</v>
      </c>
      <c r="J179" s="27" t="s">
        <v>67</v>
      </c>
      <c r="K179" s="34"/>
      <c r="L179" s="34"/>
      <c r="M179" s="34"/>
      <c r="N179" s="34"/>
      <c r="O179" s="34"/>
      <c r="P179" s="90" t="s">
        <v>62</v>
      </c>
      <c r="Q179" s="92"/>
      <c r="R179" s="87"/>
      <c r="S179" s="37" t="s">
        <v>58</v>
      </c>
      <c r="T179" s="82"/>
      <c r="U179" s="83"/>
      <c r="V179" s="84"/>
      <c r="W179" s="85"/>
      <c r="X179" s="88"/>
      <c r="Y179" s="43"/>
    </row>
    <row r="180" spans="1:25" ht="38.25">
      <c r="A180" s="27">
        <v>1449</v>
      </c>
      <c r="B180" s="28" t="s">
        <v>769</v>
      </c>
      <c r="C180" s="29" t="s">
        <v>770</v>
      </c>
      <c r="D180" s="27">
        <v>2014</v>
      </c>
      <c r="E180" s="30" t="s">
        <v>771</v>
      </c>
      <c r="F180" s="27">
        <v>8</v>
      </c>
      <c r="G180" s="33" t="s">
        <v>772</v>
      </c>
      <c r="H180" s="110"/>
      <c r="I180" s="33" t="s">
        <v>773</v>
      </c>
      <c r="J180" s="27" t="s">
        <v>67</v>
      </c>
      <c r="K180" s="34"/>
      <c r="L180" s="34"/>
      <c r="M180" s="34"/>
      <c r="N180" s="34"/>
      <c r="O180" s="34"/>
      <c r="P180" s="112" t="s">
        <v>774</v>
      </c>
      <c r="Q180" s="35">
        <v>195</v>
      </c>
      <c r="R180" s="87"/>
      <c r="S180" s="37" t="s">
        <v>58</v>
      </c>
      <c r="T180" s="82"/>
      <c r="U180" s="83"/>
      <c r="V180" s="84"/>
      <c r="W180" s="85"/>
      <c r="X180" s="88"/>
      <c r="Y180" s="43"/>
    </row>
    <row r="181" spans="1:25" ht="25.5">
      <c r="A181" s="27">
        <v>1199</v>
      </c>
      <c r="B181" s="28" t="s">
        <v>775</v>
      </c>
      <c r="C181" s="29" t="s">
        <v>776</v>
      </c>
      <c r="D181" s="27">
        <v>2011</v>
      </c>
      <c r="E181" s="30" t="s">
        <v>771</v>
      </c>
      <c r="F181" s="27">
        <v>8</v>
      </c>
      <c r="G181" s="33" t="s">
        <v>777</v>
      </c>
      <c r="H181" s="110"/>
      <c r="I181" s="33" t="s">
        <v>778</v>
      </c>
      <c r="J181" s="27" t="s">
        <v>255</v>
      </c>
      <c r="K181" s="34"/>
      <c r="L181" s="34"/>
      <c r="M181" s="34"/>
      <c r="N181" s="34"/>
      <c r="O181" s="34"/>
      <c r="P181" s="29" t="s">
        <v>779</v>
      </c>
      <c r="Q181" s="35">
        <v>3448</v>
      </c>
      <c r="R181" s="87"/>
      <c r="S181" s="81"/>
      <c r="T181" s="82"/>
      <c r="U181" s="39" t="s">
        <v>90</v>
      </c>
      <c r="V181" s="84"/>
      <c r="W181" s="85"/>
      <c r="X181" s="86" t="s">
        <v>58</v>
      </c>
      <c r="Y181" s="43"/>
    </row>
    <row r="182" spans="1:25" ht="25.5">
      <c r="A182" s="27">
        <v>1350</v>
      </c>
      <c r="B182" s="28" t="s">
        <v>780</v>
      </c>
      <c r="C182" s="29" t="s">
        <v>781</v>
      </c>
      <c r="D182" s="27">
        <v>2014</v>
      </c>
      <c r="E182" s="30" t="s">
        <v>771</v>
      </c>
      <c r="F182" s="27">
        <v>8</v>
      </c>
      <c r="G182" s="33" t="s">
        <v>782</v>
      </c>
      <c r="H182" s="91"/>
      <c r="I182" s="33" t="s">
        <v>783</v>
      </c>
      <c r="J182" s="27" t="s">
        <v>67</v>
      </c>
      <c r="K182" s="34"/>
      <c r="L182" s="34"/>
      <c r="M182" s="34"/>
      <c r="N182" s="34"/>
      <c r="O182" s="34"/>
      <c r="P182" s="112" t="s">
        <v>784</v>
      </c>
      <c r="Q182" s="35">
        <v>337</v>
      </c>
      <c r="R182" s="87"/>
      <c r="S182" s="37" t="s">
        <v>58</v>
      </c>
      <c r="T182" s="82"/>
      <c r="U182" s="39" t="s">
        <v>58</v>
      </c>
      <c r="V182" s="84"/>
      <c r="W182" s="85"/>
      <c r="X182" s="88"/>
      <c r="Y182" s="43"/>
    </row>
    <row r="183" spans="1:25" ht="25.5">
      <c r="A183" s="27">
        <v>1447</v>
      </c>
      <c r="B183" s="28" t="s">
        <v>785</v>
      </c>
      <c r="C183" s="29" t="s">
        <v>786</v>
      </c>
      <c r="D183" s="27">
        <v>2012</v>
      </c>
      <c r="E183" s="30" t="s">
        <v>771</v>
      </c>
      <c r="F183" s="27">
        <v>8</v>
      </c>
      <c r="G183" s="33" t="s">
        <v>787</v>
      </c>
      <c r="H183" s="110"/>
      <c r="I183" s="33" t="s">
        <v>783</v>
      </c>
      <c r="J183" s="27" t="s">
        <v>788</v>
      </c>
      <c r="K183" s="34"/>
      <c r="L183" s="34"/>
      <c r="M183" s="34"/>
      <c r="N183" s="34"/>
      <c r="O183" s="34"/>
      <c r="P183" s="29" t="s">
        <v>789</v>
      </c>
      <c r="Q183" s="35">
        <v>2234</v>
      </c>
      <c r="R183" s="87"/>
      <c r="S183" s="37" t="s">
        <v>58</v>
      </c>
      <c r="T183" s="82"/>
      <c r="U183" s="83"/>
      <c r="V183" s="84"/>
      <c r="W183" s="85"/>
      <c r="X183" s="88"/>
      <c r="Y183" s="43"/>
    </row>
    <row r="184" spans="1:25" ht="38.25">
      <c r="A184" s="27">
        <v>1491</v>
      </c>
      <c r="B184" s="64" t="s">
        <v>790</v>
      </c>
      <c r="C184" s="65" t="s">
        <v>791</v>
      </c>
      <c r="D184" s="66">
        <v>2013</v>
      </c>
      <c r="E184" s="67" t="s">
        <v>771</v>
      </c>
      <c r="F184" s="27">
        <v>8</v>
      </c>
      <c r="G184" s="67" t="s">
        <v>792</v>
      </c>
      <c r="H184" s="63"/>
      <c r="I184" s="30" t="s">
        <v>783</v>
      </c>
      <c r="J184" s="27" t="s">
        <v>67</v>
      </c>
      <c r="K184" s="68"/>
      <c r="L184" s="68"/>
      <c r="M184" s="68"/>
      <c r="N184" s="68"/>
      <c r="O184" s="68"/>
      <c r="P184" s="69" t="s">
        <v>793</v>
      </c>
      <c r="Q184" s="35">
        <v>1966</v>
      </c>
      <c r="R184" s="116"/>
      <c r="S184" s="117" t="s">
        <v>58</v>
      </c>
      <c r="T184" s="140" t="s">
        <v>58</v>
      </c>
      <c r="U184" s="141" t="s">
        <v>58</v>
      </c>
      <c r="V184" s="74"/>
      <c r="W184" s="75"/>
      <c r="X184" s="76"/>
      <c r="Y184" s="77"/>
    </row>
    <row r="185" spans="1:25" ht="38.25">
      <c r="A185" s="27">
        <v>1351</v>
      </c>
      <c r="B185" s="28" t="s">
        <v>794</v>
      </c>
      <c r="C185" s="29" t="s">
        <v>795</v>
      </c>
      <c r="D185" s="27">
        <v>2014</v>
      </c>
      <c r="E185" s="30" t="s">
        <v>771</v>
      </c>
      <c r="F185" s="27">
        <v>8</v>
      </c>
      <c r="G185" s="33" t="s">
        <v>796</v>
      </c>
      <c r="H185" s="110"/>
      <c r="I185" s="33" t="s">
        <v>783</v>
      </c>
      <c r="J185" s="27" t="s">
        <v>129</v>
      </c>
      <c r="K185" s="34"/>
      <c r="L185" s="34"/>
      <c r="M185" s="34"/>
      <c r="N185" s="34"/>
      <c r="O185" s="34"/>
      <c r="P185" s="89" t="s">
        <v>62</v>
      </c>
      <c r="Q185" s="92"/>
      <c r="R185" s="87"/>
      <c r="S185" s="37" t="s">
        <v>58</v>
      </c>
      <c r="T185" s="82"/>
      <c r="U185" s="83"/>
      <c r="V185" s="84"/>
      <c r="W185" s="85"/>
      <c r="X185" s="88"/>
      <c r="Y185" s="43"/>
    </row>
    <row r="186" spans="1:25" ht="25.5">
      <c r="A186" s="27">
        <v>1448</v>
      </c>
      <c r="B186" s="64" t="s">
        <v>797</v>
      </c>
      <c r="C186" s="29" t="s">
        <v>798</v>
      </c>
      <c r="D186" s="66">
        <v>2010</v>
      </c>
      <c r="E186" s="30" t="s">
        <v>771</v>
      </c>
      <c r="F186" s="27">
        <v>8</v>
      </c>
      <c r="G186" s="33" t="s">
        <v>799</v>
      </c>
      <c r="H186" s="63"/>
      <c r="I186" s="31" t="s">
        <v>783</v>
      </c>
      <c r="J186" s="27" t="s">
        <v>80</v>
      </c>
      <c r="K186" s="68"/>
      <c r="L186" s="68"/>
      <c r="M186" s="68"/>
      <c r="N186" s="68"/>
      <c r="O186" s="107"/>
      <c r="P186" s="108" t="s">
        <v>800</v>
      </c>
      <c r="Q186" s="35" t="s">
        <v>801</v>
      </c>
      <c r="R186" s="87"/>
      <c r="S186" s="37" t="s">
        <v>58</v>
      </c>
      <c r="T186" s="82"/>
      <c r="U186" s="83"/>
      <c r="V186" s="84"/>
      <c r="W186" s="85"/>
      <c r="X186" s="88"/>
      <c r="Y186" s="77"/>
    </row>
    <row r="187" spans="1:25" ht="25.5">
      <c r="A187" s="27">
        <v>1352</v>
      </c>
      <c r="B187" s="28" t="s">
        <v>802</v>
      </c>
      <c r="C187" s="29" t="s">
        <v>803</v>
      </c>
      <c r="D187" s="27">
        <v>2014</v>
      </c>
      <c r="E187" s="30" t="s">
        <v>771</v>
      </c>
      <c r="F187" s="27">
        <v>8</v>
      </c>
      <c r="G187" s="33" t="s">
        <v>804</v>
      </c>
      <c r="H187" s="110"/>
      <c r="I187" s="33" t="s">
        <v>783</v>
      </c>
      <c r="J187" s="27" t="s">
        <v>129</v>
      </c>
      <c r="K187" s="34"/>
      <c r="L187" s="34"/>
      <c r="M187" s="34"/>
      <c r="N187" s="34"/>
      <c r="O187" s="34"/>
      <c r="P187" s="29" t="s">
        <v>805</v>
      </c>
      <c r="Q187" s="35">
        <v>549</v>
      </c>
      <c r="R187" s="87"/>
      <c r="S187" s="37" t="s">
        <v>58</v>
      </c>
      <c r="T187" s="82"/>
      <c r="U187" s="83"/>
      <c r="V187" s="84"/>
      <c r="W187" s="85"/>
      <c r="X187" s="88"/>
      <c r="Y187" s="43"/>
    </row>
    <row r="188" spans="1:25" ht="25.5">
      <c r="A188" s="27">
        <v>1289</v>
      </c>
      <c r="B188" s="28" t="s">
        <v>806</v>
      </c>
      <c r="C188" s="29" t="s">
        <v>807</v>
      </c>
      <c r="D188" s="27">
        <v>2013</v>
      </c>
      <c r="E188" s="30" t="s">
        <v>771</v>
      </c>
      <c r="F188" s="27">
        <v>8</v>
      </c>
      <c r="G188" s="33" t="s">
        <v>808</v>
      </c>
      <c r="H188" s="110"/>
      <c r="I188" s="33" t="s">
        <v>783</v>
      </c>
      <c r="J188" s="27" t="s">
        <v>255</v>
      </c>
      <c r="K188" s="34"/>
      <c r="L188" s="34"/>
      <c r="M188" s="34"/>
      <c r="N188" s="34"/>
      <c r="O188" s="34"/>
      <c r="P188" s="29" t="s">
        <v>809</v>
      </c>
      <c r="Q188" s="35">
        <v>425</v>
      </c>
      <c r="R188" s="87"/>
      <c r="S188" s="37" t="s">
        <v>58</v>
      </c>
      <c r="T188" s="82"/>
      <c r="U188" s="83"/>
      <c r="V188" s="84"/>
      <c r="W188" s="85"/>
      <c r="X188" s="88"/>
      <c r="Y188" s="43"/>
    </row>
    <row r="189" spans="1:25" ht="25.5">
      <c r="A189" s="27">
        <v>1290</v>
      </c>
      <c r="B189" s="28" t="s">
        <v>810</v>
      </c>
      <c r="C189" s="29" t="s">
        <v>811</v>
      </c>
      <c r="D189" s="27">
        <v>2013</v>
      </c>
      <c r="E189" s="30" t="s">
        <v>771</v>
      </c>
      <c r="F189" s="27">
        <v>8</v>
      </c>
      <c r="G189" s="33" t="s">
        <v>812</v>
      </c>
      <c r="H189" s="110"/>
      <c r="I189" s="33" t="s">
        <v>783</v>
      </c>
      <c r="J189" s="27" t="s">
        <v>67</v>
      </c>
      <c r="K189" s="34"/>
      <c r="L189" s="34"/>
      <c r="M189" s="34"/>
      <c r="N189" s="34"/>
      <c r="O189" s="34"/>
      <c r="P189" s="90" t="s">
        <v>62</v>
      </c>
      <c r="Q189" s="92"/>
      <c r="R189" s="87"/>
      <c r="S189" s="37" t="s">
        <v>58</v>
      </c>
      <c r="T189" s="82"/>
      <c r="U189" s="83"/>
      <c r="V189" s="84"/>
      <c r="W189" s="85"/>
      <c r="X189" s="88"/>
      <c r="Y189" s="43"/>
    </row>
    <row r="190" spans="1:25" ht="38.25">
      <c r="A190" s="27">
        <v>1499</v>
      </c>
      <c r="B190" s="64" t="s">
        <v>813</v>
      </c>
      <c r="C190" s="65" t="s">
        <v>814</v>
      </c>
      <c r="D190" s="66">
        <v>2013</v>
      </c>
      <c r="E190" s="67" t="s">
        <v>406</v>
      </c>
      <c r="F190" s="27">
        <v>9</v>
      </c>
      <c r="G190" s="67" t="s">
        <v>815</v>
      </c>
      <c r="H190" s="63"/>
      <c r="I190" s="30" t="s">
        <v>816</v>
      </c>
      <c r="J190" s="27" t="s">
        <v>817</v>
      </c>
      <c r="K190" s="68"/>
      <c r="L190" s="68"/>
      <c r="M190" s="68"/>
      <c r="N190" s="68"/>
      <c r="O190" s="68"/>
      <c r="P190" s="69" t="s">
        <v>818</v>
      </c>
      <c r="Q190" s="35">
        <v>1638</v>
      </c>
      <c r="R190" s="116"/>
      <c r="S190" s="71"/>
      <c r="T190" s="140" t="s">
        <v>58</v>
      </c>
      <c r="U190" s="73"/>
      <c r="V190" s="74"/>
      <c r="W190" s="75"/>
      <c r="X190" s="76"/>
      <c r="Y190" s="77"/>
    </row>
    <row r="191" spans="1:25" ht="51">
      <c r="A191" s="27">
        <v>1493</v>
      </c>
      <c r="B191" s="64" t="s">
        <v>819</v>
      </c>
      <c r="C191" s="65" t="s">
        <v>820</v>
      </c>
      <c r="D191" s="66">
        <v>2010</v>
      </c>
      <c r="E191" s="67" t="s">
        <v>406</v>
      </c>
      <c r="F191" s="27">
        <v>9</v>
      </c>
      <c r="G191" s="67" t="s">
        <v>821</v>
      </c>
      <c r="H191" s="63"/>
      <c r="I191" s="30" t="s">
        <v>822</v>
      </c>
      <c r="J191" s="27" t="s">
        <v>67</v>
      </c>
      <c r="K191" s="68"/>
      <c r="L191" s="52"/>
      <c r="M191" s="68"/>
      <c r="N191" s="68"/>
      <c r="O191" s="68"/>
      <c r="P191" s="69" t="s">
        <v>823</v>
      </c>
      <c r="Q191" s="35">
        <v>605</v>
      </c>
      <c r="R191" s="116"/>
      <c r="S191" s="71"/>
      <c r="T191" s="140" t="s">
        <v>58</v>
      </c>
      <c r="U191" s="73"/>
      <c r="V191" s="74"/>
      <c r="W191" s="75"/>
      <c r="X191" s="76"/>
      <c r="Y191" s="77"/>
    </row>
    <row r="192" spans="1:25" ht="25.5">
      <c r="A192" s="27">
        <v>1293</v>
      </c>
      <c r="B192" s="28" t="s">
        <v>824</v>
      </c>
      <c r="C192" s="29" t="s">
        <v>825</v>
      </c>
      <c r="D192" s="27">
        <v>2013</v>
      </c>
      <c r="E192" s="30" t="s">
        <v>406</v>
      </c>
      <c r="F192" s="27">
        <v>9</v>
      </c>
      <c r="G192" s="33" t="s">
        <v>826</v>
      </c>
      <c r="H192" s="110"/>
      <c r="I192" s="33" t="s">
        <v>827</v>
      </c>
      <c r="J192" s="27" t="s">
        <v>109</v>
      </c>
      <c r="K192" s="34"/>
      <c r="L192" s="34"/>
      <c r="M192" s="34"/>
      <c r="N192" s="34"/>
      <c r="O192" s="34"/>
      <c r="P192" s="29" t="s">
        <v>828</v>
      </c>
      <c r="Q192" s="35">
        <v>142</v>
      </c>
      <c r="R192" s="87"/>
      <c r="S192" s="81"/>
      <c r="T192" s="38" t="s">
        <v>58</v>
      </c>
      <c r="U192" s="83"/>
      <c r="V192" s="84"/>
      <c r="W192" s="85"/>
      <c r="X192" s="88"/>
      <c r="Y192" s="43"/>
    </row>
    <row r="193" spans="1:25" ht="25.5">
      <c r="A193" s="27">
        <v>1166</v>
      </c>
      <c r="B193" s="28" t="s">
        <v>829</v>
      </c>
      <c r="C193" s="29" t="s">
        <v>830</v>
      </c>
      <c r="D193" s="27">
        <v>2010</v>
      </c>
      <c r="E193" s="30" t="s">
        <v>406</v>
      </c>
      <c r="F193" s="27">
        <v>9</v>
      </c>
      <c r="G193" s="33" t="s">
        <v>831</v>
      </c>
      <c r="H193" s="110"/>
      <c r="I193" s="33" t="s">
        <v>832</v>
      </c>
      <c r="J193" s="27" t="s">
        <v>67</v>
      </c>
      <c r="K193" s="34"/>
      <c r="L193" s="34"/>
      <c r="M193" s="34"/>
      <c r="N193" s="34"/>
      <c r="O193" s="34"/>
      <c r="P193" s="90" t="s">
        <v>62</v>
      </c>
      <c r="Q193" s="92"/>
      <c r="R193" s="87"/>
      <c r="S193" s="81"/>
      <c r="T193" s="38" t="s">
        <v>58</v>
      </c>
      <c r="U193" s="83"/>
      <c r="V193" s="84"/>
      <c r="W193" s="85"/>
      <c r="X193" s="88"/>
      <c r="Y193" s="43"/>
    </row>
    <row r="194" spans="1:25" ht="38.25">
      <c r="A194" s="27">
        <v>1291</v>
      </c>
      <c r="B194" s="28" t="s">
        <v>833</v>
      </c>
      <c r="C194" s="29" t="s">
        <v>834</v>
      </c>
      <c r="D194" s="27">
        <v>2013</v>
      </c>
      <c r="E194" s="30" t="s">
        <v>406</v>
      </c>
      <c r="F194" s="27">
        <v>9</v>
      </c>
      <c r="G194" s="33" t="s">
        <v>835</v>
      </c>
      <c r="H194" s="110"/>
      <c r="I194" s="33" t="s">
        <v>832</v>
      </c>
      <c r="J194" s="27" t="s">
        <v>67</v>
      </c>
      <c r="K194" s="34"/>
      <c r="L194" s="34"/>
      <c r="M194" s="34"/>
      <c r="N194" s="34"/>
      <c r="O194" s="34"/>
      <c r="P194" s="112" t="s">
        <v>836</v>
      </c>
      <c r="Q194" s="35" t="s">
        <v>837</v>
      </c>
      <c r="R194" s="87"/>
      <c r="S194" s="81"/>
      <c r="T194" s="38" t="s">
        <v>58</v>
      </c>
      <c r="U194" s="83"/>
      <c r="V194" s="84"/>
      <c r="W194" s="85"/>
      <c r="X194" s="88"/>
      <c r="Y194" s="43"/>
    </row>
    <row r="195" spans="1:25" ht="25.5">
      <c r="A195" s="27">
        <v>1546</v>
      </c>
      <c r="B195" s="64" t="s">
        <v>838</v>
      </c>
      <c r="C195" s="78" t="str">
        <f>HYPERLINK("https://morph.io/","https://morph.io/")</f>
        <v>https://morph.io/</v>
      </c>
      <c r="D195" s="66">
        <v>2014</v>
      </c>
      <c r="E195" s="30" t="s">
        <v>406</v>
      </c>
      <c r="F195" s="27">
        <v>9</v>
      </c>
      <c r="G195" s="67" t="s">
        <v>839</v>
      </c>
      <c r="H195" s="63"/>
      <c r="I195" s="30" t="s">
        <v>832</v>
      </c>
      <c r="J195" s="27" t="s">
        <v>80</v>
      </c>
      <c r="K195" s="68"/>
      <c r="L195" s="68"/>
      <c r="M195" s="68"/>
      <c r="N195" s="68"/>
      <c r="O195" s="68"/>
      <c r="P195" s="137" t="str">
        <f>HYPERLINK("https://twitter.com/morph_io","https://twitter.com/morph_io")</f>
        <v>https://twitter.com/morph_io</v>
      </c>
      <c r="Q195" s="35">
        <v>120</v>
      </c>
      <c r="R195" s="87"/>
      <c r="S195" s="81"/>
      <c r="T195" s="82"/>
      <c r="U195" s="83"/>
      <c r="V195" s="84"/>
      <c r="W195" s="85"/>
      <c r="X195" s="88"/>
      <c r="Y195" s="77"/>
    </row>
    <row r="196" spans="1:25" ht="25.5">
      <c r="A196" s="27">
        <v>1059</v>
      </c>
      <c r="B196" s="28" t="s">
        <v>840</v>
      </c>
      <c r="C196" s="29" t="s">
        <v>841</v>
      </c>
      <c r="D196" s="27">
        <v>2004</v>
      </c>
      <c r="E196" s="30" t="s">
        <v>406</v>
      </c>
      <c r="F196" s="27">
        <v>9</v>
      </c>
      <c r="G196" s="33" t="s">
        <v>842</v>
      </c>
      <c r="H196" s="110"/>
      <c r="I196" s="33" t="s">
        <v>832</v>
      </c>
      <c r="J196" s="27" t="s">
        <v>67</v>
      </c>
      <c r="K196" s="34"/>
      <c r="L196" s="34"/>
      <c r="M196" s="34"/>
      <c r="N196" s="34"/>
      <c r="O196" s="34"/>
      <c r="P196" s="90" t="s">
        <v>62</v>
      </c>
      <c r="Q196" s="92"/>
      <c r="R196" s="87"/>
      <c r="S196" s="81"/>
      <c r="T196" s="38" t="s">
        <v>58</v>
      </c>
      <c r="U196" s="83"/>
      <c r="V196" s="84"/>
      <c r="W196" s="85"/>
      <c r="X196" s="88"/>
      <c r="Y196" s="43"/>
    </row>
    <row r="197" spans="1:25" ht="25.5">
      <c r="A197" s="27">
        <v>1408</v>
      </c>
      <c r="B197" s="28" t="s">
        <v>843</v>
      </c>
      <c r="C197" s="29" t="s">
        <v>844</v>
      </c>
      <c r="D197" s="27">
        <v>2009</v>
      </c>
      <c r="E197" s="30" t="s">
        <v>406</v>
      </c>
      <c r="F197" s="27">
        <v>9</v>
      </c>
      <c r="G197" s="33" t="s">
        <v>845</v>
      </c>
      <c r="H197" s="110"/>
      <c r="I197" s="33" t="s">
        <v>832</v>
      </c>
      <c r="J197" s="27" t="s">
        <v>67</v>
      </c>
      <c r="K197" s="34"/>
      <c r="L197" s="34"/>
      <c r="M197" s="34"/>
      <c r="N197" s="34"/>
      <c r="O197" s="34"/>
      <c r="P197" s="29" t="s">
        <v>846</v>
      </c>
      <c r="Q197" s="35">
        <v>3781</v>
      </c>
      <c r="R197" s="87"/>
      <c r="S197" s="81"/>
      <c r="T197" s="38" t="s">
        <v>58</v>
      </c>
      <c r="U197" s="83"/>
      <c r="V197" s="84"/>
      <c r="W197" s="85"/>
      <c r="X197" s="88"/>
      <c r="Y197" s="43"/>
    </row>
    <row r="198" spans="1:25" ht="25.5">
      <c r="A198" s="27">
        <v>1296</v>
      </c>
      <c r="B198" s="28" t="s">
        <v>847</v>
      </c>
      <c r="C198" s="29" t="s">
        <v>848</v>
      </c>
      <c r="D198" s="27">
        <v>2013</v>
      </c>
      <c r="E198" s="30" t="s">
        <v>406</v>
      </c>
      <c r="F198" s="27">
        <v>9</v>
      </c>
      <c r="G198" s="33" t="s">
        <v>849</v>
      </c>
      <c r="H198" s="110"/>
      <c r="I198" s="33" t="s">
        <v>832</v>
      </c>
      <c r="J198" s="27" t="s">
        <v>67</v>
      </c>
      <c r="K198" s="34"/>
      <c r="L198" s="34"/>
      <c r="M198" s="34"/>
      <c r="N198" s="34"/>
      <c r="O198" s="34"/>
      <c r="P198" s="29" t="s">
        <v>850</v>
      </c>
      <c r="Q198" s="35">
        <v>896</v>
      </c>
      <c r="R198" s="87"/>
      <c r="S198" s="81"/>
      <c r="T198" s="38" t="s">
        <v>58</v>
      </c>
      <c r="U198" s="83"/>
      <c r="V198" s="84"/>
      <c r="W198" s="85"/>
      <c r="X198" s="88"/>
      <c r="Y198" s="43"/>
    </row>
    <row r="199" spans="1:25" ht="38.25">
      <c r="A199" s="27">
        <v>1500</v>
      </c>
      <c r="B199" s="64" t="s">
        <v>851</v>
      </c>
      <c r="C199" s="65" t="s">
        <v>852</v>
      </c>
      <c r="D199" s="66">
        <v>2010</v>
      </c>
      <c r="E199" s="67" t="s">
        <v>406</v>
      </c>
      <c r="F199" s="27">
        <v>9</v>
      </c>
      <c r="G199" s="67" t="s">
        <v>853</v>
      </c>
      <c r="H199" s="63"/>
      <c r="I199" s="30" t="s">
        <v>832</v>
      </c>
      <c r="J199" s="27" t="s">
        <v>67</v>
      </c>
      <c r="K199" s="68"/>
      <c r="L199" s="68"/>
      <c r="M199" s="68"/>
      <c r="N199" s="68"/>
      <c r="O199" s="68"/>
      <c r="P199" s="69" t="s">
        <v>854</v>
      </c>
      <c r="Q199" s="35">
        <v>5132</v>
      </c>
      <c r="R199" s="116"/>
      <c r="S199" s="71"/>
      <c r="T199" s="140" t="s">
        <v>58</v>
      </c>
      <c r="U199" s="73"/>
      <c r="V199" s="74"/>
      <c r="W199" s="75"/>
      <c r="X199" s="76"/>
      <c r="Y199" s="77"/>
    </row>
    <row r="200" spans="1:25" ht="25.5">
      <c r="A200" s="27">
        <v>1202</v>
      </c>
      <c r="B200" s="28" t="s">
        <v>855</v>
      </c>
      <c r="C200" s="29" t="s">
        <v>856</v>
      </c>
      <c r="D200" s="27">
        <v>2011</v>
      </c>
      <c r="E200" s="30" t="s">
        <v>406</v>
      </c>
      <c r="F200" s="27">
        <v>9</v>
      </c>
      <c r="G200" s="33" t="s">
        <v>857</v>
      </c>
      <c r="H200" s="110"/>
      <c r="I200" s="33" t="s">
        <v>832</v>
      </c>
      <c r="J200" s="27" t="s">
        <v>67</v>
      </c>
      <c r="K200" s="34"/>
      <c r="L200" s="34"/>
      <c r="M200" s="34"/>
      <c r="N200" s="34"/>
      <c r="O200" s="34"/>
      <c r="P200" s="29" t="s">
        <v>858</v>
      </c>
      <c r="Q200" s="35">
        <v>116</v>
      </c>
      <c r="R200" s="87"/>
      <c r="S200" s="81"/>
      <c r="T200" s="38" t="s">
        <v>58</v>
      </c>
      <c r="U200" s="83"/>
      <c r="V200" s="84"/>
      <c r="W200" s="85"/>
      <c r="X200" s="88"/>
      <c r="Y200" s="43"/>
    </row>
    <row r="201" spans="1:25" ht="25.5">
      <c r="A201" s="27">
        <v>1498</v>
      </c>
      <c r="B201" s="64" t="s">
        <v>859</v>
      </c>
      <c r="C201" s="65" t="s">
        <v>860</v>
      </c>
      <c r="D201" s="66">
        <v>2014</v>
      </c>
      <c r="E201" s="67" t="s">
        <v>406</v>
      </c>
      <c r="F201" s="27">
        <v>9</v>
      </c>
      <c r="G201" s="67" t="s">
        <v>861</v>
      </c>
      <c r="H201" s="63"/>
      <c r="I201" s="30" t="s">
        <v>862</v>
      </c>
      <c r="J201" s="27" t="s">
        <v>67</v>
      </c>
      <c r="K201" s="68"/>
      <c r="L201" s="68"/>
      <c r="M201" s="68"/>
      <c r="N201" s="68"/>
      <c r="O201" s="68"/>
      <c r="P201" s="69" t="s">
        <v>863</v>
      </c>
      <c r="Q201" s="35">
        <v>283</v>
      </c>
      <c r="R201" s="116"/>
      <c r="S201" s="71"/>
      <c r="T201" s="140" t="s">
        <v>58</v>
      </c>
      <c r="U201" s="73"/>
      <c r="V201" s="74"/>
      <c r="W201" s="75"/>
      <c r="X201" s="76"/>
      <c r="Y201" s="77"/>
    </row>
    <row r="202" spans="1:25" ht="25.5">
      <c r="A202" s="27">
        <v>1165</v>
      </c>
      <c r="B202" s="28" t="s">
        <v>864</v>
      </c>
      <c r="C202" s="29" t="s">
        <v>865</v>
      </c>
      <c r="D202" s="27">
        <v>2010</v>
      </c>
      <c r="E202" s="30" t="s">
        <v>406</v>
      </c>
      <c r="F202" s="27">
        <v>9</v>
      </c>
      <c r="G202" s="33" t="s">
        <v>866</v>
      </c>
      <c r="H202" s="110"/>
      <c r="I202" s="33" t="s">
        <v>867</v>
      </c>
      <c r="J202" s="27" t="s">
        <v>67</v>
      </c>
      <c r="K202" s="34"/>
      <c r="L202" s="34"/>
      <c r="M202" s="34"/>
      <c r="N202" s="34"/>
      <c r="O202" s="34"/>
      <c r="P202" s="112" t="s">
        <v>868</v>
      </c>
      <c r="Q202" s="35">
        <v>4805</v>
      </c>
      <c r="R202" s="87"/>
      <c r="S202" s="81"/>
      <c r="T202" s="38" t="s">
        <v>58</v>
      </c>
      <c r="U202" s="83"/>
      <c r="V202" s="84"/>
      <c r="W202" s="85"/>
      <c r="X202" s="88"/>
      <c r="Y202" s="43"/>
    </row>
    <row r="203" spans="1:25" ht="25.5">
      <c r="A203" s="27">
        <v>1058</v>
      </c>
      <c r="B203" s="64" t="s">
        <v>869</v>
      </c>
      <c r="C203" s="29" t="s">
        <v>870</v>
      </c>
      <c r="D203" s="66">
        <v>2004</v>
      </c>
      <c r="E203" s="30" t="s">
        <v>406</v>
      </c>
      <c r="F203" s="27">
        <v>9</v>
      </c>
      <c r="G203" s="33" t="s">
        <v>871</v>
      </c>
      <c r="H203" s="63"/>
      <c r="I203" s="31" t="s">
        <v>867</v>
      </c>
      <c r="J203" s="27" t="s">
        <v>67</v>
      </c>
      <c r="K203" s="68"/>
      <c r="L203" s="68"/>
      <c r="M203" s="68"/>
      <c r="N203" s="68"/>
      <c r="O203" s="107"/>
      <c r="P203" s="108" t="s">
        <v>872</v>
      </c>
      <c r="Q203" s="35">
        <v>2650</v>
      </c>
      <c r="R203" s="87"/>
      <c r="S203" s="81"/>
      <c r="T203" s="38" t="s">
        <v>58</v>
      </c>
      <c r="U203" s="83"/>
      <c r="V203" s="84"/>
      <c r="W203" s="85"/>
      <c r="X203" s="88"/>
      <c r="Y203" s="77"/>
    </row>
    <row r="204" spans="1:25" ht="25.5">
      <c r="A204" s="27">
        <v>1027</v>
      </c>
      <c r="B204" s="64" t="s">
        <v>873</v>
      </c>
      <c r="C204" s="29" t="s">
        <v>874</v>
      </c>
      <c r="D204" s="66">
        <v>2000</v>
      </c>
      <c r="E204" s="30" t="s">
        <v>406</v>
      </c>
      <c r="F204" s="27">
        <v>9</v>
      </c>
      <c r="G204" s="33" t="s">
        <v>875</v>
      </c>
      <c r="H204" s="63"/>
      <c r="I204" s="31" t="s">
        <v>876</v>
      </c>
      <c r="J204" s="27" t="s">
        <v>67</v>
      </c>
      <c r="K204" s="68"/>
      <c r="L204" s="68"/>
      <c r="M204" s="68"/>
      <c r="N204" s="68"/>
      <c r="O204" s="107"/>
      <c r="P204" s="108" t="s">
        <v>877</v>
      </c>
      <c r="Q204" s="35">
        <v>3196</v>
      </c>
      <c r="R204" s="87"/>
      <c r="S204" s="81"/>
      <c r="T204" s="38" t="s">
        <v>58</v>
      </c>
      <c r="U204" s="83"/>
      <c r="V204" s="84"/>
      <c r="W204" s="85"/>
      <c r="X204" s="88"/>
      <c r="Y204" s="77"/>
    </row>
    <row r="205" spans="1:25" ht="38.25">
      <c r="A205" s="27">
        <v>1492</v>
      </c>
      <c r="B205" s="64" t="s">
        <v>878</v>
      </c>
      <c r="C205" s="65" t="s">
        <v>879</v>
      </c>
      <c r="D205" s="66">
        <v>2013</v>
      </c>
      <c r="E205" s="67" t="s">
        <v>406</v>
      </c>
      <c r="F205" s="27">
        <v>9</v>
      </c>
      <c r="G205" s="67" t="s">
        <v>880</v>
      </c>
      <c r="H205" s="63"/>
      <c r="I205" s="30" t="s">
        <v>876</v>
      </c>
      <c r="J205" s="27" t="s">
        <v>67</v>
      </c>
      <c r="K205" s="68"/>
      <c r="L205" s="68"/>
      <c r="M205" s="68"/>
      <c r="N205" s="68"/>
      <c r="O205" s="68"/>
      <c r="P205" s="118" t="s">
        <v>62</v>
      </c>
      <c r="Q205" s="92"/>
      <c r="R205" s="116"/>
      <c r="S205" s="71"/>
      <c r="T205" s="140" t="s">
        <v>58</v>
      </c>
      <c r="U205" s="73"/>
      <c r="V205" s="74"/>
      <c r="W205" s="75"/>
      <c r="X205" s="76"/>
      <c r="Y205" s="77"/>
    </row>
    <row r="206" spans="1:25" ht="25.5">
      <c r="A206" s="27">
        <v>1451</v>
      </c>
      <c r="B206" s="28" t="s">
        <v>881</v>
      </c>
      <c r="C206" s="29" t="s">
        <v>882</v>
      </c>
      <c r="D206" s="27">
        <v>2004</v>
      </c>
      <c r="E206" s="30" t="s">
        <v>406</v>
      </c>
      <c r="F206" s="27">
        <v>9</v>
      </c>
      <c r="G206" s="33" t="s">
        <v>883</v>
      </c>
      <c r="H206" s="110"/>
      <c r="I206" s="33" t="s">
        <v>876</v>
      </c>
      <c r="J206" s="27" t="s">
        <v>67</v>
      </c>
      <c r="K206" s="34"/>
      <c r="L206" s="34"/>
      <c r="M206" s="34"/>
      <c r="N206" s="34"/>
      <c r="O206" s="34"/>
      <c r="P206" s="29" t="s">
        <v>884</v>
      </c>
      <c r="Q206" s="35">
        <v>55</v>
      </c>
      <c r="R206" s="87"/>
      <c r="S206" s="81"/>
      <c r="T206" s="38" t="s">
        <v>58</v>
      </c>
      <c r="U206" s="83"/>
      <c r="V206" s="84"/>
      <c r="W206" s="85"/>
      <c r="X206" s="88"/>
      <c r="Y206" s="43"/>
    </row>
    <row r="207" spans="1:25" ht="38.25">
      <c r="A207" s="27">
        <v>1356</v>
      </c>
      <c r="B207" s="64" t="s">
        <v>885</v>
      </c>
      <c r="C207" s="29" t="s">
        <v>886</v>
      </c>
      <c r="D207" s="66">
        <v>2014</v>
      </c>
      <c r="E207" s="30" t="s">
        <v>406</v>
      </c>
      <c r="F207" s="27">
        <v>9</v>
      </c>
      <c r="G207" s="33" t="s">
        <v>887</v>
      </c>
      <c r="H207" s="63"/>
      <c r="I207" s="31" t="s">
        <v>876</v>
      </c>
      <c r="J207" s="27" t="s">
        <v>129</v>
      </c>
      <c r="K207" s="68"/>
      <c r="L207" s="68"/>
      <c r="M207" s="68"/>
      <c r="N207" s="68"/>
      <c r="O207" s="107"/>
      <c r="P207" s="142" t="s">
        <v>62</v>
      </c>
      <c r="Q207" s="92"/>
      <c r="R207" s="87"/>
      <c r="S207" s="37" t="s">
        <v>58</v>
      </c>
      <c r="T207" s="38" t="s">
        <v>58</v>
      </c>
      <c r="U207" s="39" t="s">
        <v>888</v>
      </c>
      <c r="V207" s="84"/>
      <c r="W207" s="85"/>
      <c r="X207" s="88"/>
      <c r="Y207" s="77"/>
    </row>
    <row r="208" spans="1:25" ht="38.25">
      <c r="A208" s="27">
        <v>1294</v>
      </c>
      <c r="B208" s="28" t="s">
        <v>889</v>
      </c>
      <c r="C208" s="29" t="s">
        <v>890</v>
      </c>
      <c r="D208" s="27">
        <v>2013</v>
      </c>
      <c r="E208" s="30" t="s">
        <v>406</v>
      </c>
      <c r="F208" s="27">
        <v>9</v>
      </c>
      <c r="G208" s="33" t="s">
        <v>891</v>
      </c>
      <c r="H208" s="110"/>
      <c r="I208" s="33" t="s">
        <v>876</v>
      </c>
      <c r="J208" s="27" t="s">
        <v>129</v>
      </c>
      <c r="K208" s="34"/>
      <c r="L208" s="34"/>
      <c r="M208" s="34"/>
      <c r="N208" s="34"/>
      <c r="O208" s="34"/>
      <c r="P208" s="29" t="s">
        <v>892</v>
      </c>
      <c r="Q208" s="35">
        <v>21</v>
      </c>
      <c r="R208" s="87"/>
      <c r="S208" s="81"/>
      <c r="T208" s="38" t="s">
        <v>58</v>
      </c>
      <c r="U208" s="83"/>
      <c r="V208" s="84"/>
      <c r="W208" s="85"/>
      <c r="X208" s="88"/>
      <c r="Y208" s="43"/>
    </row>
    <row r="209" spans="1:25" ht="25.5">
      <c r="A209" s="27">
        <v>1019</v>
      </c>
      <c r="B209" s="28" t="s">
        <v>893</v>
      </c>
      <c r="C209" s="29" t="s">
        <v>894</v>
      </c>
      <c r="D209" s="27">
        <v>1999</v>
      </c>
      <c r="E209" s="30" t="s">
        <v>406</v>
      </c>
      <c r="F209" s="27">
        <v>9</v>
      </c>
      <c r="G209" s="33" t="s">
        <v>895</v>
      </c>
      <c r="H209" s="110"/>
      <c r="I209" s="33" t="s">
        <v>876</v>
      </c>
      <c r="J209" s="27" t="s">
        <v>67</v>
      </c>
      <c r="K209" s="34"/>
      <c r="L209" s="34"/>
      <c r="M209" s="34"/>
      <c r="N209" s="34"/>
      <c r="O209" s="34"/>
      <c r="P209" s="29" t="s">
        <v>896</v>
      </c>
      <c r="Q209" s="35">
        <v>3026</v>
      </c>
      <c r="R209" s="87"/>
      <c r="S209" s="81"/>
      <c r="T209" s="38" t="s">
        <v>58</v>
      </c>
      <c r="U209" s="83"/>
      <c r="V209" s="84"/>
      <c r="W209" s="85"/>
      <c r="X209" s="88"/>
      <c r="Y209" s="43"/>
    </row>
    <row r="210" spans="1:25" ht="25.5">
      <c r="A210" s="27">
        <v>1295</v>
      </c>
      <c r="B210" s="28" t="s">
        <v>897</v>
      </c>
      <c r="C210" s="29" t="s">
        <v>898</v>
      </c>
      <c r="D210" s="27">
        <v>2013</v>
      </c>
      <c r="E210" s="30" t="s">
        <v>406</v>
      </c>
      <c r="F210" s="27">
        <v>9</v>
      </c>
      <c r="G210" s="33" t="s">
        <v>899</v>
      </c>
      <c r="H210" s="110"/>
      <c r="I210" s="33" t="s">
        <v>876</v>
      </c>
      <c r="J210" s="27" t="s">
        <v>67</v>
      </c>
      <c r="K210" s="34"/>
      <c r="L210" s="34"/>
      <c r="M210" s="34"/>
      <c r="N210" s="34"/>
      <c r="O210" s="34"/>
      <c r="P210" s="29" t="s">
        <v>900</v>
      </c>
      <c r="Q210" s="79" t="s">
        <v>354</v>
      </c>
      <c r="R210" s="87"/>
      <c r="S210" s="81"/>
      <c r="T210" s="38" t="s">
        <v>58</v>
      </c>
      <c r="U210" s="83"/>
      <c r="V210" s="84"/>
      <c r="W210" s="85"/>
      <c r="X210" s="88"/>
      <c r="Y210" s="43"/>
    </row>
    <row r="211" spans="1:25" ht="38.25">
      <c r="A211" s="27">
        <v>1501</v>
      </c>
      <c r="B211" s="64" t="s">
        <v>901</v>
      </c>
      <c r="C211" s="65" t="s">
        <v>902</v>
      </c>
      <c r="D211" s="66">
        <v>2014</v>
      </c>
      <c r="E211" s="67" t="s">
        <v>406</v>
      </c>
      <c r="F211" s="27">
        <v>9</v>
      </c>
      <c r="G211" s="67" t="s">
        <v>903</v>
      </c>
      <c r="H211" s="63"/>
      <c r="I211" s="30" t="s">
        <v>904</v>
      </c>
      <c r="J211" s="27" t="s">
        <v>67</v>
      </c>
      <c r="K211" s="68"/>
      <c r="L211" s="68"/>
      <c r="M211" s="68"/>
      <c r="N211" s="68"/>
      <c r="O211" s="68"/>
      <c r="P211" s="69" t="s">
        <v>905</v>
      </c>
      <c r="Q211" s="35">
        <v>560</v>
      </c>
      <c r="R211" s="116"/>
      <c r="S211" s="71"/>
      <c r="T211" s="140" t="s">
        <v>58</v>
      </c>
      <c r="U211" s="73"/>
      <c r="V211" s="74"/>
      <c r="W211" s="75"/>
      <c r="X211" s="76"/>
      <c r="Y211" s="77"/>
    </row>
    <row r="212" spans="1:25" ht="38.25">
      <c r="A212" s="27">
        <v>1232</v>
      </c>
      <c r="B212" s="28" t="s">
        <v>906</v>
      </c>
      <c r="C212" s="29" t="s">
        <v>907</v>
      </c>
      <c r="D212" s="27">
        <v>2012</v>
      </c>
      <c r="E212" s="30" t="s">
        <v>406</v>
      </c>
      <c r="F212" s="27">
        <v>9</v>
      </c>
      <c r="G212" s="33" t="s">
        <v>908</v>
      </c>
      <c r="H212" s="110"/>
      <c r="I212" s="33" t="s">
        <v>904</v>
      </c>
      <c r="J212" s="27" t="s">
        <v>67</v>
      </c>
      <c r="K212" s="34"/>
      <c r="L212" s="34"/>
      <c r="M212" s="34"/>
      <c r="N212" s="34"/>
      <c r="O212" s="34"/>
      <c r="P212" s="112" t="s">
        <v>909</v>
      </c>
      <c r="Q212" s="35">
        <v>1724</v>
      </c>
      <c r="R212" s="87"/>
      <c r="S212" s="81"/>
      <c r="T212" s="38" t="s">
        <v>58</v>
      </c>
      <c r="U212" s="83"/>
      <c r="V212" s="84"/>
      <c r="W212" s="85"/>
      <c r="X212" s="88"/>
      <c r="Y212" s="43"/>
    </row>
    <row r="213" spans="1:25" ht="25.5">
      <c r="A213" s="94">
        <v>1571</v>
      </c>
      <c r="B213" s="95" t="s">
        <v>910</v>
      </c>
      <c r="C213" s="96" t="s">
        <v>911</v>
      </c>
      <c r="D213" s="97">
        <v>2015</v>
      </c>
      <c r="E213" s="98" t="s">
        <v>406</v>
      </c>
      <c r="F213" s="99">
        <v>9</v>
      </c>
      <c r="G213" s="100" t="s">
        <v>912</v>
      </c>
      <c r="H213" s="63"/>
      <c r="I213" s="98" t="s">
        <v>904</v>
      </c>
      <c r="J213" s="99" t="s">
        <v>67</v>
      </c>
      <c r="K213" s="68"/>
      <c r="L213" s="68"/>
      <c r="M213" s="68"/>
      <c r="N213" s="68"/>
      <c r="O213" s="68"/>
      <c r="P213" s="101" t="s">
        <v>913</v>
      </c>
      <c r="Q213" s="102">
        <v>50</v>
      </c>
      <c r="R213" s="103"/>
      <c r="S213" s="104"/>
      <c r="T213" s="143" t="s">
        <v>58</v>
      </c>
      <c r="U213" s="105"/>
      <c r="V213" s="60"/>
      <c r="W213" s="106"/>
      <c r="X213" s="62"/>
      <c r="Y213" s="77"/>
    </row>
    <row r="214" spans="1:25" ht="38.25">
      <c r="A214" s="27">
        <v>1236</v>
      </c>
      <c r="B214" s="28" t="s">
        <v>914</v>
      </c>
      <c r="C214" s="29" t="s">
        <v>915</v>
      </c>
      <c r="D214" s="27">
        <v>2012</v>
      </c>
      <c r="E214" s="30" t="s">
        <v>406</v>
      </c>
      <c r="F214" s="27">
        <v>9</v>
      </c>
      <c r="G214" s="33" t="s">
        <v>916</v>
      </c>
      <c r="H214" s="110"/>
      <c r="I214" s="33" t="s">
        <v>904</v>
      </c>
      <c r="J214" s="27" t="s">
        <v>67</v>
      </c>
      <c r="K214" s="34"/>
      <c r="L214" s="34"/>
      <c r="M214" s="34"/>
      <c r="N214" s="34"/>
      <c r="O214" s="34"/>
      <c r="P214" s="90" t="s">
        <v>62</v>
      </c>
      <c r="Q214" s="92"/>
      <c r="R214" s="87"/>
      <c r="S214" s="81"/>
      <c r="T214" s="38" t="s">
        <v>58</v>
      </c>
      <c r="U214" s="83"/>
      <c r="V214" s="84"/>
      <c r="W214" s="85"/>
      <c r="X214" s="88"/>
      <c r="Y214" s="43"/>
    </row>
    <row r="215" spans="1:25" ht="38.25">
      <c r="A215" s="27">
        <v>1453</v>
      </c>
      <c r="B215" s="28" t="s">
        <v>917</v>
      </c>
      <c r="C215" s="29" t="s">
        <v>918</v>
      </c>
      <c r="D215" s="27">
        <v>2013</v>
      </c>
      <c r="E215" s="30" t="s">
        <v>406</v>
      </c>
      <c r="F215" s="27">
        <v>9</v>
      </c>
      <c r="G215" s="33" t="s">
        <v>919</v>
      </c>
      <c r="H215" s="110"/>
      <c r="I215" s="33" t="s">
        <v>920</v>
      </c>
      <c r="J215" s="27" t="s">
        <v>67</v>
      </c>
      <c r="K215" s="34"/>
      <c r="L215" s="34"/>
      <c r="M215" s="34"/>
      <c r="N215" s="34"/>
      <c r="O215" s="34"/>
      <c r="P215" s="29" t="s">
        <v>921</v>
      </c>
      <c r="Q215" s="35">
        <v>2</v>
      </c>
      <c r="R215" s="87"/>
      <c r="S215" s="37" t="s">
        <v>58</v>
      </c>
      <c r="T215" s="38" t="s">
        <v>58</v>
      </c>
      <c r="U215" s="83"/>
      <c r="V215" s="84"/>
      <c r="W215" s="85"/>
      <c r="X215" s="88"/>
      <c r="Y215" s="43"/>
    </row>
    <row r="216" spans="1:25" ht="38.25">
      <c r="A216" s="27">
        <v>1411</v>
      </c>
      <c r="B216" s="28" t="s">
        <v>922</v>
      </c>
      <c r="C216" s="29" t="s">
        <v>923</v>
      </c>
      <c r="D216" s="27">
        <v>2015</v>
      </c>
      <c r="E216" s="30" t="s">
        <v>406</v>
      </c>
      <c r="F216" s="27">
        <v>9</v>
      </c>
      <c r="G216" s="33" t="s">
        <v>924</v>
      </c>
      <c r="H216" s="110"/>
      <c r="I216" s="33" t="s">
        <v>920</v>
      </c>
      <c r="J216" s="27" t="s">
        <v>129</v>
      </c>
      <c r="K216" s="34"/>
      <c r="L216" s="34"/>
      <c r="M216" s="34"/>
      <c r="N216" s="34"/>
      <c r="O216" s="34"/>
      <c r="P216" s="29" t="s">
        <v>925</v>
      </c>
      <c r="Q216" s="35">
        <v>503</v>
      </c>
      <c r="R216" s="87"/>
      <c r="S216" s="81"/>
      <c r="T216" s="38" t="s">
        <v>58</v>
      </c>
      <c r="U216" s="83"/>
      <c r="V216" s="84"/>
      <c r="W216" s="85"/>
      <c r="X216" s="88"/>
      <c r="Y216" s="43"/>
    </row>
    <row r="217" spans="1:25" ht="25.5">
      <c r="A217" s="27">
        <v>1407</v>
      </c>
      <c r="B217" s="28" t="s">
        <v>926</v>
      </c>
      <c r="C217" s="29" t="s">
        <v>927</v>
      </c>
      <c r="D217" s="27">
        <v>2009</v>
      </c>
      <c r="E217" s="30" t="s">
        <v>406</v>
      </c>
      <c r="F217" s="27">
        <v>9</v>
      </c>
      <c r="G217" s="33" t="s">
        <v>928</v>
      </c>
      <c r="H217" s="110"/>
      <c r="I217" s="33" t="s">
        <v>920</v>
      </c>
      <c r="J217" s="27" t="s">
        <v>67</v>
      </c>
      <c r="K217" s="34"/>
      <c r="L217" s="34"/>
      <c r="M217" s="34"/>
      <c r="N217" s="34"/>
      <c r="O217" s="34"/>
      <c r="P217" s="29" t="s">
        <v>929</v>
      </c>
      <c r="Q217" s="35">
        <v>128</v>
      </c>
      <c r="R217" s="87"/>
      <c r="S217" s="81"/>
      <c r="T217" s="38" t="s">
        <v>58</v>
      </c>
      <c r="U217" s="83"/>
      <c r="V217" s="84"/>
      <c r="W217" s="85"/>
      <c r="X217" s="88"/>
      <c r="Y217" s="43"/>
    </row>
    <row r="218" spans="1:25" ht="25.5">
      <c r="A218" s="27">
        <v>1450</v>
      </c>
      <c r="B218" s="28" t="s">
        <v>930</v>
      </c>
      <c r="C218" s="29" t="s">
        <v>931</v>
      </c>
      <c r="D218" s="27">
        <v>2012</v>
      </c>
      <c r="E218" s="30" t="s">
        <v>406</v>
      </c>
      <c r="F218" s="27">
        <v>9</v>
      </c>
      <c r="G218" s="33" t="s">
        <v>932</v>
      </c>
      <c r="H218" s="110"/>
      <c r="I218" s="33" t="s">
        <v>920</v>
      </c>
      <c r="J218" s="27" t="s">
        <v>80</v>
      </c>
      <c r="K218" s="34"/>
      <c r="L218" s="34"/>
      <c r="M218" s="34"/>
      <c r="N218" s="34"/>
      <c r="O218" s="34"/>
      <c r="P218" s="29" t="s">
        <v>933</v>
      </c>
      <c r="Q218" s="35">
        <v>6605</v>
      </c>
      <c r="R218" s="87"/>
      <c r="S218" s="81"/>
      <c r="T218" s="38" t="s">
        <v>58</v>
      </c>
      <c r="U218" s="83"/>
      <c r="V218" s="84"/>
      <c r="W218" s="85"/>
      <c r="X218" s="88"/>
      <c r="Y218" s="43"/>
    </row>
    <row r="219" spans="1:25" ht="25.5">
      <c r="A219" s="27">
        <v>1167</v>
      </c>
      <c r="B219" s="28" t="s">
        <v>934</v>
      </c>
      <c r="C219" s="29" t="s">
        <v>935</v>
      </c>
      <c r="D219" s="27">
        <v>2010</v>
      </c>
      <c r="E219" s="30" t="s">
        <v>406</v>
      </c>
      <c r="F219" s="27">
        <v>9</v>
      </c>
      <c r="G219" s="33" t="s">
        <v>936</v>
      </c>
      <c r="H219" s="110"/>
      <c r="I219" s="33" t="s">
        <v>920</v>
      </c>
      <c r="J219" s="27" t="s">
        <v>109</v>
      </c>
      <c r="K219" s="34"/>
      <c r="L219" s="34"/>
      <c r="M219" s="34"/>
      <c r="N219" s="34"/>
      <c r="O219" s="34"/>
      <c r="P219" s="112" t="s">
        <v>937</v>
      </c>
      <c r="Q219" s="35">
        <v>2642</v>
      </c>
      <c r="R219" s="87"/>
      <c r="S219" s="37" t="s">
        <v>58</v>
      </c>
      <c r="T219" s="38" t="s">
        <v>58</v>
      </c>
      <c r="U219" s="83"/>
      <c r="V219" s="84"/>
      <c r="W219" s="85"/>
      <c r="X219" s="88"/>
      <c r="Y219" s="43"/>
    </row>
    <row r="220" spans="1:25" ht="38.25">
      <c r="A220" s="27">
        <v>1557</v>
      </c>
      <c r="B220" s="30" t="s">
        <v>938</v>
      </c>
      <c r="C220" s="126" t="str">
        <f>HYPERLINK("http://www.notesfromnature.org/","http://www.notesfromnature.org/")</f>
        <v>http://www.notesfromnature.org/</v>
      </c>
      <c r="D220" s="66">
        <v>2013</v>
      </c>
      <c r="E220" s="30" t="s">
        <v>406</v>
      </c>
      <c r="F220" s="27">
        <v>9</v>
      </c>
      <c r="G220" s="144" t="s">
        <v>939</v>
      </c>
      <c r="H220" s="63"/>
      <c r="I220" s="64" t="s">
        <v>920</v>
      </c>
      <c r="J220" s="27" t="s">
        <v>67</v>
      </c>
      <c r="K220" s="68"/>
      <c r="L220" s="68"/>
      <c r="M220" s="68"/>
      <c r="N220" s="68"/>
      <c r="O220" s="68"/>
      <c r="P220" s="139" t="str">
        <f>HYPERLINK("https://twitter.com/nfromn","https://twitter.com/nfromn")</f>
        <v>https://twitter.com/nfromn</v>
      </c>
      <c r="Q220" s="35">
        <v>382</v>
      </c>
      <c r="R220" s="87"/>
      <c r="S220" s="81"/>
      <c r="T220" s="38" t="s">
        <v>58</v>
      </c>
      <c r="U220" s="83"/>
      <c r="V220" s="84"/>
      <c r="W220" s="85"/>
      <c r="X220" s="88"/>
      <c r="Y220" s="77"/>
    </row>
    <row r="221" spans="1:25" ht="38.25">
      <c r="A221" s="27">
        <v>1410</v>
      </c>
      <c r="B221" s="28" t="s">
        <v>940</v>
      </c>
      <c r="C221" s="29" t="s">
        <v>941</v>
      </c>
      <c r="D221" s="27">
        <v>2013</v>
      </c>
      <c r="E221" s="30" t="s">
        <v>406</v>
      </c>
      <c r="F221" s="27">
        <v>9</v>
      </c>
      <c r="G221" s="33" t="s">
        <v>942</v>
      </c>
      <c r="H221" s="110"/>
      <c r="I221" s="33" t="s">
        <v>920</v>
      </c>
      <c r="J221" s="27" t="s">
        <v>109</v>
      </c>
      <c r="K221" s="34"/>
      <c r="L221" s="34"/>
      <c r="M221" s="34"/>
      <c r="N221" s="34"/>
      <c r="O221" s="34"/>
      <c r="P221" s="112" t="s">
        <v>943</v>
      </c>
      <c r="Q221" s="35">
        <v>4</v>
      </c>
      <c r="R221" s="87"/>
      <c r="S221" s="81"/>
      <c r="T221" s="38" t="s">
        <v>58</v>
      </c>
      <c r="U221" s="83"/>
      <c r="V221" s="84"/>
      <c r="W221" s="85"/>
      <c r="X221" s="88"/>
      <c r="Y221" s="43"/>
    </row>
    <row r="222" spans="1:25" ht="25.5">
      <c r="A222" s="27">
        <v>1201</v>
      </c>
      <c r="B222" s="28" t="s">
        <v>944</v>
      </c>
      <c r="C222" s="29" t="s">
        <v>945</v>
      </c>
      <c r="D222" s="27">
        <v>2011</v>
      </c>
      <c r="E222" s="30" t="s">
        <v>406</v>
      </c>
      <c r="F222" s="27">
        <v>9</v>
      </c>
      <c r="G222" s="33" t="s">
        <v>946</v>
      </c>
      <c r="H222" s="110"/>
      <c r="I222" s="33" t="s">
        <v>920</v>
      </c>
      <c r="J222" s="27" t="s">
        <v>67</v>
      </c>
      <c r="K222" s="34"/>
      <c r="L222" s="34"/>
      <c r="M222" s="34"/>
      <c r="N222" s="34"/>
      <c r="O222" s="34"/>
      <c r="P222" s="29" t="s">
        <v>947</v>
      </c>
      <c r="Q222" s="35">
        <v>5185</v>
      </c>
      <c r="R222" s="87"/>
      <c r="S222" s="81"/>
      <c r="T222" s="38" t="s">
        <v>58</v>
      </c>
      <c r="U222" s="83"/>
      <c r="V222" s="84"/>
      <c r="W222" s="85"/>
      <c r="X222" s="88"/>
      <c r="Y222" s="43"/>
    </row>
    <row r="223" spans="1:25" ht="25.5">
      <c r="A223" s="27">
        <v>1297</v>
      </c>
      <c r="B223" s="28" t="s">
        <v>948</v>
      </c>
      <c r="C223" s="29" t="s">
        <v>949</v>
      </c>
      <c r="D223" s="27">
        <v>2013</v>
      </c>
      <c r="E223" s="30" t="s">
        <v>406</v>
      </c>
      <c r="F223" s="27">
        <v>9</v>
      </c>
      <c r="G223" s="33" t="s">
        <v>950</v>
      </c>
      <c r="H223" s="110"/>
      <c r="I223" s="33" t="s">
        <v>920</v>
      </c>
      <c r="J223" s="27" t="s">
        <v>67</v>
      </c>
      <c r="K223" s="34"/>
      <c r="L223" s="34"/>
      <c r="M223" s="34"/>
      <c r="N223" s="34"/>
      <c r="O223" s="34"/>
      <c r="P223" s="112" t="s">
        <v>951</v>
      </c>
      <c r="Q223" s="35">
        <v>804</v>
      </c>
      <c r="R223" s="87"/>
      <c r="S223" s="81"/>
      <c r="T223" s="38" t="s">
        <v>58</v>
      </c>
      <c r="U223" s="83"/>
      <c r="V223" s="84"/>
      <c r="W223" s="85"/>
      <c r="X223" s="88"/>
      <c r="Y223" s="43"/>
    </row>
    <row r="224" spans="1:25" ht="38.25">
      <c r="A224" s="27">
        <v>1353</v>
      </c>
      <c r="B224" s="28" t="s">
        <v>952</v>
      </c>
      <c r="C224" s="29" t="s">
        <v>953</v>
      </c>
      <c r="D224" s="27">
        <v>2014</v>
      </c>
      <c r="E224" s="30" t="s">
        <v>406</v>
      </c>
      <c r="F224" s="27">
        <v>9</v>
      </c>
      <c r="G224" s="33" t="s">
        <v>954</v>
      </c>
      <c r="H224" s="110"/>
      <c r="I224" s="33" t="s">
        <v>955</v>
      </c>
      <c r="J224" s="27" t="s">
        <v>67</v>
      </c>
      <c r="K224" s="34"/>
      <c r="L224" s="34"/>
      <c r="M224" s="34"/>
      <c r="N224" s="34"/>
      <c r="O224" s="34"/>
      <c r="P224" s="112" t="s">
        <v>956</v>
      </c>
      <c r="Q224" s="35">
        <v>1588</v>
      </c>
      <c r="R224" s="87"/>
      <c r="S224" s="81"/>
      <c r="T224" s="38" t="s">
        <v>58</v>
      </c>
      <c r="U224" s="83"/>
      <c r="V224" s="84"/>
      <c r="W224" s="85"/>
      <c r="X224" s="88"/>
      <c r="Y224" s="43"/>
    </row>
    <row r="225" spans="1:25" ht="25.5">
      <c r="A225" s="27">
        <v>1200</v>
      </c>
      <c r="B225" s="28" t="s">
        <v>957</v>
      </c>
      <c r="C225" s="29" t="s">
        <v>958</v>
      </c>
      <c r="D225" s="27">
        <v>2011</v>
      </c>
      <c r="E225" s="30" t="s">
        <v>406</v>
      </c>
      <c r="F225" s="27">
        <v>9</v>
      </c>
      <c r="G225" s="33" t="s">
        <v>959</v>
      </c>
      <c r="H225" s="110"/>
      <c r="I225" s="33" t="s">
        <v>955</v>
      </c>
      <c r="J225" s="27" t="s">
        <v>67</v>
      </c>
      <c r="K225" s="34"/>
      <c r="L225" s="34"/>
      <c r="M225" s="34"/>
      <c r="N225" s="34"/>
      <c r="O225" s="34"/>
      <c r="P225" s="90" t="s">
        <v>62</v>
      </c>
      <c r="Q225" s="92"/>
      <c r="R225" s="87"/>
      <c r="S225" s="81"/>
      <c r="T225" s="38" t="s">
        <v>58</v>
      </c>
      <c r="U225" s="83"/>
      <c r="V225" s="84"/>
      <c r="W225" s="85"/>
      <c r="X225" s="88"/>
      <c r="Y225" s="43"/>
    </row>
    <row r="226" spans="1:25" ht="25.5">
      <c r="A226" s="27">
        <v>1292</v>
      </c>
      <c r="B226" s="28" t="s">
        <v>960</v>
      </c>
      <c r="C226" s="29" t="s">
        <v>961</v>
      </c>
      <c r="D226" s="27">
        <v>2013</v>
      </c>
      <c r="E226" s="30" t="s">
        <v>406</v>
      </c>
      <c r="F226" s="27">
        <v>9</v>
      </c>
      <c r="G226" s="33" t="s">
        <v>962</v>
      </c>
      <c r="H226" s="110"/>
      <c r="I226" s="33" t="s">
        <v>955</v>
      </c>
      <c r="J226" s="27" t="s">
        <v>67</v>
      </c>
      <c r="K226" s="34"/>
      <c r="L226" s="34"/>
      <c r="M226" s="34"/>
      <c r="N226" s="34"/>
      <c r="O226" s="34"/>
      <c r="P226" s="29" t="s">
        <v>963</v>
      </c>
      <c r="Q226" s="35">
        <v>1505</v>
      </c>
      <c r="R226" s="87"/>
      <c r="S226" s="81"/>
      <c r="T226" s="38" t="s">
        <v>58</v>
      </c>
      <c r="U226" s="83"/>
      <c r="V226" s="84"/>
      <c r="W226" s="85"/>
      <c r="X226" s="88"/>
      <c r="Y226" s="43"/>
    </row>
    <row r="227" spans="1:25" ht="38.25">
      <c r="A227" s="27">
        <v>1142</v>
      </c>
      <c r="B227" s="28" t="s">
        <v>964</v>
      </c>
      <c r="C227" s="29" t="s">
        <v>965</v>
      </c>
      <c r="D227" s="27">
        <v>2009</v>
      </c>
      <c r="E227" s="30" t="s">
        <v>406</v>
      </c>
      <c r="F227" s="27">
        <v>9</v>
      </c>
      <c r="G227" s="33" t="s">
        <v>966</v>
      </c>
      <c r="H227" s="110"/>
      <c r="I227" s="33" t="s">
        <v>955</v>
      </c>
      <c r="J227" s="27" t="s">
        <v>67</v>
      </c>
      <c r="K227" s="34"/>
      <c r="L227" s="34"/>
      <c r="M227" s="34"/>
      <c r="N227" s="34"/>
      <c r="O227" s="34"/>
      <c r="P227" s="29" t="s">
        <v>967</v>
      </c>
      <c r="Q227" s="35">
        <v>1023</v>
      </c>
      <c r="R227" s="87"/>
      <c r="S227" s="37" t="s">
        <v>58</v>
      </c>
      <c r="T227" s="38" t="s">
        <v>58</v>
      </c>
      <c r="U227" s="83"/>
      <c r="V227" s="84"/>
      <c r="W227" s="85"/>
      <c r="X227" s="88"/>
      <c r="Y227" s="43"/>
    </row>
    <row r="228" spans="1:25" ht="25.5">
      <c r="A228" s="27">
        <v>1354</v>
      </c>
      <c r="B228" s="28" t="s">
        <v>968</v>
      </c>
      <c r="C228" s="29" t="s">
        <v>969</v>
      </c>
      <c r="D228" s="27">
        <v>2014</v>
      </c>
      <c r="E228" s="30" t="s">
        <v>406</v>
      </c>
      <c r="F228" s="27">
        <v>9</v>
      </c>
      <c r="G228" s="33" t="s">
        <v>970</v>
      </c>
      <c r="H228" s="110"/>
      <c r="I228" s="33" t="s">
        <v>971</v>
      </c>
      <c r="J228" s="27" t="s">
        <v>67</v>
      </c>
      <c r="K228" s="34"/>
      <c r="L228" s="34"/>
      <c r="M228" s="34"/>
      <c r="N228" s="34"/>
      <c r="O228" s="34"/>
      <c r="P228" s="29" t="s">
        <v>972</v>
      </c>
      <c r="Q228" s="35">
        <v>1346</v>
      </c>
      <c r="R228" s="87"/>
      <c r="S228" s="81"/>
      <c r="T228" s="38" t="s">
        <v>58</v>
      </c>
      <c r="U228" s="83"/>
      <c r="V228" s="84"/>
      <c r="W228" s="85"/>
      <c r="X228" s="88"/>
      <c r="Y228" s="43"/>
    </row>
    <row r="229" spans="1:25" ht="25.5">
      <c r="A229" s="27">
        <v>1233</v>
      </c>
      <c r="B229" s="28" t="s">
        <v>973</v>
      </c>
      <c r="C229" s="29" t="s">
        <v>974</v>
      </c>
      <c r="D229" s="27">
        <v>2012</v>
      </c>
      <c r="E229" s="30" t="s">
        <v>406</v>
      </c>
      <c r="F229" s="27">
        <v>9</v>
      </c>
      <c r="G229" s="33" t="s">
        <v>975</v>
      </c>
      <c r="H229" s="110"/>
      <c r="I229" s="33" t="s">
        <v>971</v>
      </c>
      <c r="J229" s="27" t="s">
        <v>67</v>
      </c>
      <c r="K229" s="34"/>
      <c r="L229" s="34"/>
      <c r="M229" s="34"/>
      <c r="N229" s="34"/>
      <c r="O229" s="34"/>
      <c r="P229" s="29" t="s">
        <v>976</v>
      </c>
      <c r="Q229" s="35">
        <v>431</v>
      </c>
      <c r="R229" s="87"/>
      <c r="S229" s="37" t="s">
        <v>58</v>
      </c>
      <c r="T229" s="38" t="s">
        <v>888</v>
      </c>
      <c r="U229" s="83"/>
      <c r="V229" s="84"/>
      <c r="W229" s="85"/>
      <c r="X229" s="88"/>
      <c r="Y229" s="43"/>
    </row>
    <row r="230" spans="1:25" ht="25.5">
      <c r="A230" s="27">
        <v>1234</v>
      </c>
      <c r="B230" s="64" t="s">
        <v>977</v>
      </c>
      <c r="C230" s="29" t="s">
        <v>978</v>
      </c>
      <c r="D230" s="66">
        <v>2012</v>
      </c>
      <c r="E230" s="30" t="s">
        <v>406</v>
      </c>
      <c r="F230" s="27">
        <v>9</v>
      </c>
      <c r="G230" s="33" t="s">
        <v>975</v>
      </c>
      <c r="H230" s="63"/>
      <c r="I230" s="31" t="s">
        <v>971</v>
      </c>
      <c r="J230" s="27" t="s">
        <v>67</v>
      </c>
      <c r="K230" s="68"/>
      <c r="L230" s="68"/>
      <c r="M230" s="68"/>
      <c r="N230" s="68"/>
      <c r="O230" s="107"/>
      <c r="P230" s="108" t="s">
        <v>979</v>
      </c>
      <c r="Q230" s="35">
        <v>1801</v>
      </c>
      <c r="R230" s="87"/>
      <c r="S230" s="81"/>
      <c r="T230" s="38" t="s">
        <v>58</v>
      </c>
      <c r="U230" s="83"/>
      <c r="V230" s="84"/>
      <c r="W230" s="85"/>
      <c r="X230" s="88"/>
      <c r="Y230" s="77"/>
    </row>
    <row r="231" spans="1:25" ht="25.5">
      <c r="A231" s="27">
        <v>1121</v>
      </c>
      <c r="B231" s="64" t="s">
        <v>980</v>
      </c>
      <c r="C231" s="29" t="s">
        <v>981</v>
      </c>
      <c r="D231" s="66">
        <v>2008</v>
      </c>
      <c r="E231" s="30" t="s">
        <v>406</v>
      </c>
      <c r="F231" s="27">
        <v>9</v>
      </c>
      <c r="G231" s="33" t="s">
        <v>982</v>
      </c>
      <c r="H231" s="63"/>
      <c r="I231" s="31" t="s">
        <v>971</v>
      </c>
      <c r="J231" s="27" t="s">
        <v>67</v>
      </c>
      <c r="K231" s="68"/>
      <c r="L231" s="68"/>
      <c r="M231" s="68"/>
      <c r="N231" s="68"/>
      <c r="O231" s="107"/>
      <c r="P231" s="89" t="s">
        <v>62</v>
      </c>
      <c r="Q231" s="92"/>
      <c r="R231" s="87"/>
      <c r="S231" s="81"/>
      <c r="T231" s="38" t="s">
        <v>58</v>
      </c>
      <c r="U231" s="83"/>
      <c r="V231" s="84"/>
      <c r="W231" s="85"/>
      <c r="X231" s="88"/>
      <c r="Y231" s="77"/>
    </row>
    <row r="232" spans="1:25" ht="25.5">
      <c r="A232" s="27">
        <v>1080</v>
      </c>
      <c r="B232" s="64" t="s">
        <v>983</v>
      </c>
      <c r="C232" s="29" t="s">
        <v>984</v>
      </c>
      <c r="D232" s="66">
        <v>2006</v>
      </c>
      <c r="E232" s="30" t="s">
        <v>406</v>
      </c>
      <c r="F232" s="27">
        <v>9</v>
      </c>
      <c r="G232" s="33" t="s">
        <v>985</v>
      </c>
      <c r="H232" s="63"/>
      <c r="I232" s="31" t="s">
        <v>985</v>
      </c>
      <c r="J232" s="27" t="s">
        <v>67</v>
      </c>
      <c r="K232" s="68"/>
      <c r="L232" s="68"/>
      <c r="M232" s="68"/>
      <c r="N232" s="68"/>
      <c r="O232" s="107"/>
      <c r="P232" s="89" t="s">
        <v>62</v>
      </c>
      <c r="Q232" s="92"/>
      <c r="R232" s="87"/>
      <c r="S232" s="81"/>
      <c r="T232" s="38" t="s">
        <v>58</v>
      </c>
      <c r="U232" s="83"/>
      <c r="V232" s="84"/>
      <c r="W232" s="85"/>
      <c r="X232" s="88"/>
      <c r="Y232" s="77"/>
    </row>
    <row r="233" spans="1:25" ht="25.5">
      <c r="A233" s="27">
        <v>1120</v>
      </c>
      <c r="B233" s="64" t="s">
        <v>986</v>
      </c>
      <c r="C233" s="29" t="s">
        <v>987</v>
      </c>
      <c r="D233" s="66">
        <v>2008</v>
      </c>
      <c r="E233" s="30" t="s">
        <v>406</v>
      </c>
      <c r="F233" s="27">
        <v>9</v>
      </c>
      <c r="G233" s="33" t="s">
        <v>985</v>
      </c>
      <c r="H233" s="63"/>
      <c r="I233" s="31" t="s">
        <v>985</v>
      </c>
      <c r="J233" s="27" t="s">
        <v>67</v>
      </c>
      <c r="K233" s="68"/>
      <c r="L233" s="68"/>
      <c r="M233" s="68"/>
      <c r="N233" s="68"/>
      <c r="O233" s="107"/>
      <c r="P233" s="108" t="s">
        <v>988</v>
      </c>
      <c r="Q233" s="35">
        <v>5246</v>
      </c>
      <c r="R233" s="87"/>
      <c r="S233" s="81"/>
      <c r="T233" s="38" t="s">
        <v>58</v>
      </c>
      <c r="U233" s="83"/>
      <c r="V233" s="84"/>
      <c r="W233" s="85"/>
      <c r="X233" s="88"/>
      <c r="Y233" s="77"/>
    </row>
    <row r="234" spans="1:25" ht="25.5">
      <c r="A234" s="27">
        <v>1028</v>
      </c>
      <c r="B234" s="28" t="s">
        <v>989</v>
      </c>
      <c r="C234" s="29" t="s">
        <v>990</v>
      </c>
      <c r="D234" s="27">
        <v>2000</v>
      </c>
      <c r="E234" s="30" t="s">
        <v>406</v>
      </c>
      <c r="F234" s="27">
        <v>9</v>
      </c>
      <c r="G234" s="33" t="s">
        <v>985</v>
      </c>
      <c r="H234" s="110"/>
      <c r="I234" s="33" t="s">
        <v>985</v>
      </c>
      <c r="J234" s="27" t="s">
        <v>67</v>
      </c>
      <c r="K234" s="34"/>
      <c r="L234" s="34"/>
      <c r="M234" s="34"/>
      <c r="N234" s="34"/>
      <c r="O234" s="34"/>
      <c r="P234" s="90" t="s">
        <v>62</v>
      </c>
      <c r="Q234" s="92"/>
      <c r="R234" s="87"/>
      <c r="S234" s="81"/>
      <c r="T234" s="38" t="s">
        <v>58</v>
      </c>
      <c r="U234" s="83"/>
      <c r="V234" s="84"/>
      <c r="W234" s="85"/>
      <c r="X234" s="88"/>
      <c r="Y234" s="43"/>
    </row>
    <row r="235" spans="1:25" ht="25.5">
      <c r="A235" s="27">
        <v>1355</v>
      </c>
      <c r="B235" s="28" t="s">
        <v>991</v>
      </c>
      <c r="C235" s="29" t="s">
        <v>992</v>
      </c>
      <c r="D235" s="27">
        <v>2014</v>
      </c>
      <c r="E235" s="30" t="s">
        <v>406</v>
      </c>
      <c r="F235" s="27">
        <v>9</v>
      </c>
      <c r="G235" s="33" t="s">
        <v>985</v>
      </c>
      <c r="H235" s="110"/>
      <c r="I235" s="33" t="s">
        <v>985</v>
      </c>
      <c r="J235" s="27" t="s">
        <v>67</v>
      </c>
      <c r="K235" s="34"/>
      <c r="L235" s="34"/>
      <c r="M235" s="34"/>
      <c r="N235" s="34"/>
      <c r="O235" s="34"/>
      <c r="P235" s="90" t="s">
        <v>62</v>
      </c>
      <c r="Q235" s="92"/>
      <c r="R235" s="87"/>
      <c r="S235" s="81"/>
      <c r="T235" s="38" t="s">
        <v>58</v>
      </c>
      <c r="U235" s="83"/>
      <c r="V235" s="84"/>
      <c r="W235" s="85"/>
      <c r="X235" s="88"/>
      <c r="Y235" s="43"/>
    </row>
    <row r="236" spans="1:25" ht="25.5">
      <c r="A236" s="27">
        <v>1049</v>
      </c>
      <c r="B236" s="28" t="s">
        <v>993</v>
      </c>
      <c r="C236" s="29" t="s">
        <v>994</v>
      </c>
      <c r="D236" s="27">
        <v>2003</v>
      </c>
      <c r="E236" s="30" t="s">
        <v>406</v>
      </c>
      <c r="F236" s="27">
        <v>9</v>
      </c>
      <c r="G236" s="33" t="s">
        <v>995</v>
      </c>
      <c r="H236" s="110"/>
      <c r="I236" s="33" t="s">
        <v>985</v>
      </c>
      <c r="J236" s="27" t="s">
        <v>67</v>
      </c>
      <c r="K236" s="34"/>
      <c r="L236" s="34"/>
      <c r="M236" s="34"/>
      <c r="N236" s="34"/>
      <c r="O236" s="34"/>
      <c r="P236" s="29" t="s">
        <v>996</v>
      </c>
      <c r="Q236" s="35">
        <v>144</v>
      </c>
      <c r="R236" s="87"/>
      <c r="S236" s="81"/>
      <c r="T236" s="38" t="s">
        <v>58</v>
      </c>
      <c r="U236" s="83"/>
      <c r="V236" s="84"/>
      <c r="W236" s="85"/>
      <c r="X236" s="88"/>
      <c r="Y236" s="43"/>
    </row>
    <row r="237" spans="1:25" ht="25.5">
      <c r="A237" s="27">
        <v>1235</v>
      </c>
      <c r="B237" s="28" t="s">
        <v>997</v>
      </c>
      <c r="C237" s="29" t="s">
        <v>998</v>
      </c>
      <c r="D237" s="27">
        <v>2012</v>
      </c>
      <c r="E237" s="30" t="s">
        <v>406</v>
      </c>
      <c r="F237" s="27">
        <v>9</v>
      </c>
      <c r="G237" s="33" t="s">
        <v>999</v>
      </c>
      <c r="H237" s="110"/>
      <c r="I237" s="33" t="s">
        <v>985</v>
      </c>
      <c r="J237" s="27" t="s">
        <v>67</v>
      </c>
      <c r="K237" s="34"/>
      <c r="L237" s="34"/>
      <c r="M237" s="34"/>
      <c r="N237" s="34"/>
      <c r="O237" s="34"/>
      <c r="P237" s="29" t="s">
        <v>1000</v>
      </c>
      <c r="Q237" s="35">
        <v>4501</v>
      </c>
      <c r="R237" s="87"/>
      <c r="S237" s="81"/>
      <c r="T237" s="38" t="s">
        <v>58</v>
      </c>
      <c r="U237" s="83"/>
      <c r="V237" s="84"/>
      <c r="W237" s="85"/>
      <c r="X237" s="88"/>
      <c r="Y237" s="43"/>
    </row>
    <row r="238" spans="1:25" ht="25.5">
      <c r="A238" s="27">
        <v>1452</v>
      </c>
      <c r="B238" s="28" t="s">
        <v>1001</v>
      </c>
      <c r="C238" s="29" t="s">
        <v>1002</v>
      </c>
      <c r="D238" s="27">
        <v>2015</v>
      </c>
      <c r="E238" s="30" t="s">
        <v>406</v>
      </c>
      <c r="F238" s="27">
        <v>9</v>
      </c>
      <c r="G238" s="33" t="s">
        <v>1003</v>
      </c>
      <c r="H238" s="110"/>
      <c r="I238" s="33" t="s">
        <v>985</v>
      </c>
      <c r="J238" s="27" t="s">
        <v>67</v>
      </c>
      <c r="K238" s="34"/>
      <c r="L238" s="34"/>
      <c r="M238" s="34"/>
      <c r="N238" s="34"/>
      <c r="O238" s="34"/>
      <c r="P238" s="29" t="s">
        <v>1004</v>
      </c>
      <c r="Q238" s="35">
        <v>9601</v>
      </c>
      <c r="R238" s="87"/>
      <c r="S238" s="81"/>
      <c r="T238" s="38" t="s">
        <v>58</v>
      </c>
      <c r="U238" s="83"/>
      <c r="V238" s="84"/>
      <c r="W238" s="85"/>
      <c r="X238" s="88"/>
      <c r="Y238" s="43"/>
    </row>
    <row r="239" spans="1:25" ht="38.25">
      <c r="A239" s="27">
        <v>1497</v>
      </c>
      <c r="B239" s="64" t="s">
        <v>1005</v>
      </c>
      <c r="C239" s="65" t="s">
        <v>1006</v>
      </c>
      <c r="D239" s="66">
        <v>2010</v>
      </c>
      <c r="E239" s="67" t="s">
        <v>406</v>
      </c>
      <c r="F239" s="27">
        <v>9</v>
      </c>
      <c r="G239" s="67" t="s">
        <v>1007</v>
      </c>
      <c r="H239" s="63"/>
      <c r="I239" s="30" t="s">
        <v>985</v>
      </c>
      <c r="J239" s="27" t="s">
        <v>67</v>
      </c>
      <c r="K239" s="68"/>
      <c r="L239" s="68"/>
      <c r="M239" s="68"/>
      <c r="N239" s="68"/>
      <c r="O239" s="68"/>
      <c r="P239" s="69" t="s">
        <v>1008</v>
      </c>
      <c r="Q239" s="35">
        <v>906</v>
      </c>
      <c r="R239" s="116"/>
      <c r="S239" s="71"/>
      <c r="T239" s="140" t="s">
        <v>58</v>
      </c>
      <c r="U239" s="73"/>
      <c r="V239" s="74"/>
      <c r="W239" s="75"/>
      <c r="X239" s="76"/>
      <c r="Y239" s="77"/>
    </row>
    <row r="240" spans="1:25" ht="38.25">
      <c r="A240" s="27">
        <v>1168</v>
      </c>
      <c r="B240" s="28" t="s">
        <v>1009</v>
      </c>
      <c r="C240" s="29" t="s">
        <v>1010</v>
      </c>
      <c r="D240" s="27">
        <v>2010</v>
      </c>
      <c r="E240" s="30" t="s">
        <v>406</v>
      </c>
      <c r="F240" s="27">
        <v>9</v>
      </c>
      <c r="G240" s="33" t="s">
        <v>1011</v>
      </c>
      <c r="H240" s="110"/>
      <c r="I240" s="33" t="s">
        <v>985</v>
      </c>
      <c r="J240" s="27" t="s">
        <v>67</v>
      </c>
      <c r="K240" s="34"/>
      <c r="L240" s="34"/>
      <c r="M240" s="34"/>
      <c r="N240" s="34"/>
      <c r="O240" s="34"/>
      <c r="P240" s="112" t="s">
        <v>1012</v>
      </c>
      <c r="Q240" s="35">
        <v>1</v>
      </c>
      <c r="R240" s="87"/>
      <c r="S240" s="81"/>
      <c r="T240" s="38" t="s">
        <v>58</v>
      </c>
      <c r="U240" s="83"/>
      <c r="V240" s="84"/>
      <c r="W240" s="85"/>
      <c r="X240" s="88"/>
      <c r="Y240" s="43"/>
    </row>
    <row r="241" spans="1:25" ht="25.5">
      <c r="A241" s="27">
        <v>1081</v>
      </c>
      <c r="B241" s="28" t="s">
        <v>1013</v>
      </c>
      <c r="C241" s="29" t="s">
        <v>1014</v>
      </c>
      <c r="D241" s="27">
        <v>2006</v>
      </c>
      <c r="E241" s="30" t="s">
        <v>406</v>
      </c>
      <c r="F241" s="27">
        <v>9</v>
      </c>
      <c r="G241" s="33" t="s">
        <v>985</v>
      </c>
      <c r="H241" s="110"/>
      <c r="I241" s="33" t="s">
        <v>985</v>
      </c>
      <c r="J241" s="27" t="s">
        <v>67</v>
      </c>
      <c r="K241" s="34"/>
      <c r="L241" s="34"/>
      <c r="M241" s="34"/>
      <c r="N241" s="34"/>
      <c r="O241" s="34"/>
      <c r="P241" s="29" t="s">
        <v>1015</v>
      </c>
      <c r="Q241" s="35">
        <v>7115</v>
      </c>
      <c r="R241" s="87"/>
      <c r="S241" s="81"/>
      <c r="T241" s="38" t="s">
        <v>58</v>
      </c>
      <c r="U241" s="83"/>
      <c r="V241" s="84"/>
      <c r="W241" s="85"/>
      <c r="X241" s="88"/>
      <c r="Y241" s="43"/>
    </row>
    <row r="242" spans="1:25" ht="25.5">
      <c r="A242" s="27">
        <v>1020</v>
      </c>
      <c r="B242" s="28" t="s">
        <v>1016</v>
      </c>
      <c r="C242" s="29" t="s">
        <v>1017</v>
      </c>
      <c r="D242" s="27">
        <v>1999</v>
      </c>
      <c r="E242" s="30" t="s">
        <v>406</v>
      </c>
      <c r="F242" s="27">
        <v>9</v>
      </c>
      <c r="G242" s="33" t="s">
        <v>985</v>
      </c>
      <c r="H242" s="110"/>
      <c r="I242" s="33" t="s">
        <v>985</v>
      </c>
      <c r="J242" s="27" t="s">
        <v>67</v>
      </c>
      <c r="K242" s="34"/>
      <c r="L242" s="34"/>
      <c r="M242" s="34"/>
      <c r="N242" s="34"/>
      <c r="O242" s="34"/>
      <c r="P242" s="29" t="s">
        <v>1018</v>
      </c>
      <c r="Q242" s="35" t="s">
        <v>1019</v>
      </c>
      <c r="R242" s="87"/>
      <c r="S242" s="81"/>
      <c r="T242" s="38" t="s">
        <v>58</v>
      </c>
      <c r="U242" s="83"/>
      <c r="V242" s="84"/>
      <c r="W242" s="85"/>
      <c r="X242" s="88"/>
      <c r="Y242" s="43"/>
    </row>
    <row r="243" spans="1:25" ht="25.5">
      <c r="A243" s="27">
        <v>1409</v>
      </c>
      <c r="B243" s="28" t="s">
        <v>1020</v>
      </c>
      <c r="C243" s="29" t="s">
        <v>1021</v>
      </c>
      <c r="D243" s="27">
        <v>2013</v>
      </c>
      <c r="E243" s="30" t="s">
        <v>406</v>
      </c>
      <c r="F243" s="27">
        <v>9</v>
      </c>
      <c r="G243" s="33" t="s">
        <v>1022</v>
      </c>
      <c r="H243" s="110"/>
      <c r="I243" s="33" t="s">
        <v>985</v>
      </c>
      <c r="J243" s="27" t="s">
        <v>67</v>
      </c>
      <c r="K243" s="34"/>
      <c r="L243" s="34"/>
      <c r="M243" s="34"/>
      <c r="N243" s="34"/>
      <c r="O243" s="34"/>
      <c r="P243" s="112" t="s">
        <v>1023</v>
      </c>
      <c r="Q243" s="35">
        <v>4942</v>
      </c>
      <c r="R243" s="87"/>
      <c r="S243" s="81"/>
      <c r="T243" s="38" t="s">
        <v>58</v>
      </c>
      <c r="U243" s="83"/>
      <c r="V243" s="84"/>
      <c r="W243" s="85"/>
      <c r="X243" s="88"/>
      <c r="Y243" s="43"/>
    </row>
    <row r="244" spans="1:25" ht="38.25">
      <c r="A244" s="27">
        <v>1563</v>
      </c>
      <c r="B244" s="30" t="s">
        <v>1024</v>
      </c>
      <c r="C244" s="126" t="str">
        <f>HYPERLINK("https://opendatakit.org/","https://opendatakit.org/")</f>
        <v>https://opendatakit.org/</v>
      </c>
      <c r="D244" s="66">
        <v>2008</v>
      </c>
      <c r="E244" s="30" t="s">
        <v>406</v>
      </c>
      <c r="F244" s="27">
        <v>9</v>
      </c>
      <c r="G244" s="144" t="s">
        <v>1025</v>
      </c>
      <c r="H244" s="63"/>
      <c r="I244" s="64" t="s">
        <v>1026</v>
      </c>
      <c r="J244" s="27" t="s">
        <v>67</v>
      </c>
      <c r="K244" s="68"/>
      <c r="L244" s="68"/>
      <c r="M244" s="68"/>
      <c r="N244" s="68"/>
      <c r="O244" s="68"/>
      <c r="P244" s="139" t="str">
        <f>HYPERLINK("https://twitter.com/OpenDataKit","https://twitter.com/OpenDataKit")</f>
        <v>https://twitter.com/OpenDataKit</v>
      </c>
      <c r="Q244" s="35">
        <v>1291</v>
      </c>
      <c r="R244" s="87"/>
      <c r="S244" s="81"/>
      <c r="T244" s="38" t="s">
        <v>58</v>
      </c>
      <c r="U244" s="83"/>
      <c r="V244" s="84"/>
      <c r="W244" s="85"/>
      <c r="X244" s="88"/>
      <c r="Y244" s="77"/>
    </row>
    <row r="245" spans="1:25" ht="25.5">
      <c r="A245" s="27">
        <v>1437</v>
      </c>
      <c r="B245" s="28" t="s">
        <v>1027</v>
      </c>
      <c r="C245" s="29" t="s">
        <v>1028</v>
      </c>
      <c r="D245" s="27">
        <v>2013</v>
      </c>
      <c r="E245" s="30" t="s">
        <v>406</v>
      </c>
      <c r="F245" s="27">
        <v>9</v>
      </c>
      <c r="G245" s="33" t="s">
        <v>1029</v>
      </c>
      <c r="H245" s="110"/>
      <c r="I245" s="33" t="s">
        <v>1030</v>
      </c>
      <c r="J245" s="27" t="s">
        <v>56</v>
      </c>
      <c r="K245" s="34"/>
      <c r="L245" s="34"/>
      <c r="M245" s="34"/>
      <c r="N245" s="34"/>
      <c r="O245" s="34"/>
      <c r="P245" s="90" t="s">
        <v>62</v>
      </c>
      <c r="Q245" s="92"/>
      <c r="R245" s="36" t="s">
        <v>58</v>
      </c>
      <c r="S245" s="81"/>
      <c r="T245" s="38" t="s">
        <v>58</v>
      </c>
      <c r="U245" s="83"/>
      <c r="V245" s="40" t="s">
        <v>58</v>
      </c>
      <c r="W245" s="85"/>
      <c r="X245" s="86" t="s">
        <v>58</v>
      </c>
      <c r="Y245" s="43"/>
    </row>
    <row r="246" spans="1:25" ht="25.5">
      <c r="A246" s="27">
        <v>1436</v>
      </c>
      <c r="B246" s="28" t="s">
        <v>1031</v>
      </c>
      <c r="C246" s="29" t="s">
        <v>1032</v>
      </c>
      <c r="D246" s="27">
        <v>2000</v>
      </c>
      <c r="E246" s="30" t="s">
        <v>406</v>
      </c>
      <c r="F246" s="27">
        <v>9</v>
      </c>
      <c r="G246" s="33" t="s">
        <v>1033</v>
      </c>
      <c r="H246" s="110"/>
      <c r="I246" s="33" t="s">
        <v>1030</v>
      </c>
      <c r="J246" s="27" t="s">
        <v>56</v>
      </c>
      <c r="K246" s="34"/>
      <c r="L246" s="34"/>
      <c r="M246" s="34"/>
      <c r="N246" s="34"/>
      <c r="O246" s="34"/>
      <c r="P246" s="89" t="s">
        <v>62</v>
      </c>
      <c r="Q246" s="92"/>
      <c r="R246" s="36" t="s">
        <v>58</v>
      </c>
      <c r="S246" s="37" t="s">
        <v>58</v>
      </c>
      <c r="T246" s="38" t="s">
        <v>58</v>
      </c>
      <c r="U246" s="83"/>
      <c r="V246" s="40" t="s">
        <v>58</v>
      </c>
      <c r="W246" s="85"/>
      <c r="X246" s="86" t="s">
        <v>58</v>
      </c>
      <c r="Y246" s="43"/>
    </row>
    <row r="247" spans="1:25" ht="25.5">
      <c r="A247" s="27">
        <v>1435</v>
      </c>
      <c r="B247" s="28" t="s">
        <v>1034</v>
      </c>
      <c r="C247" s="29" t="s">
        <v>1035</v>
      </c>
      <c r="D247" s="27">
        <v>2011</v>
      </c>
      <c r="E247" s="30" t="s">
        <v>406</v>
      </c>
      <c r="F247" s="27">
        <v>9</v>
      </c>
      <c r="G247" s="33" t="s">
        <v>1036</v>
      </c>
      <c r="H247" s="110"/>
      <c r="I247" s="33" t="s">
        <v>1030</v>
      </c>
      <c r="J247" s="27" t="s">
        <v>56</v>
      </c>
      <c r="K247" s="34"/>
      <c r="L247" s="34"/>
      <c r="M247" s="34"/>
      <c r="N247" s="34"/>
      <c r="O247" s="34"/>
      <c r="P247" s="29" t="s">
        <v>1037</v>
      </c>
      <c r="Q247" s="35">
        <v>2074</v>
      </c>
      <c r="R247" s="36" t="s">
        <v>58</v>
      </c>
      <c r="S247" s="37" t="s">
        <v>58</v>
      </c>
      <c r="T247" s="38" t="s">
        <v>58</v>
      </c>
      <c r="U247" s="83"/>
      <c r="V247" s="40" t="s">
        <v>58</v>
      </c>
      <c r="W247" s="85"/>
      <c r="X247" s="86" t="s">
        <v>58</v>
      </c>
      <c r="Y247" s="43"/>
    </row>
    <row r="248" spans="1:25" ht="25.5">
      <c r="A248" s="27">
        <v>1495</v>
      </c>
      <c r="B248" s="64" t="s">
        <v>1038</v>
      </c>
      <c r="C248" s="65" t="s">
        <v>1039</v>
      </c>
      <c r="D248" s="66">
        <v>2015</v>
      </c>
      <c r="E248" s="67" t="s">
        <v>406</v>
      </c>
      <c r="F248" s="27">
        <v>9</v>
      </c>
      <c r="G248" s="67" t="s">
        <v>1040</v>
      </c>
      <c r="H248" s="63"/>
      <c r="I248" s="30" t="s">
        <v>1041</v>
      </c>
      <c r="J248" s="27" t="s">
        <v>67</v>
      </c>
      <c r="K248" s="68"/>
      <c r="L248" s="68"/>
      <c r="M248" s="68"/>
      <c r="N248" s="68"/>
      <c r="O248" s="68"/>
      <c r="P248" s="69" t="s">
        <v>1042</v>
      </c>
      <c r="Q248" s="35">
        <v>641</v>
      </c>
      <c r="R248" s="116"/>
      <c r="S248" s="71"/>
      <c r="T248" s="140" t="s">
        <v>58</v>
      </c>
      <c r="U248" s="73"/>
      <c r="V248" s="74"/>
      <c r="W248" s="75"/>
      <c r="X248" s="76"/>
      <c r="Y248" s="77"/>
    </row>
    <row r="249" spans="1:25" ht="38.25">
      <c r="A249" s="27">
        <v>1496</v>
      </c>
      <c r="B249" s="64" t="s">
        <v>1043</v>
      </c>
      <c r="C249" s="65" t="s">
        <v>1044</v>
      </c>
      <c r="D249" s="66">
        <v>2011</v>
      </c>
      <c r="E249" s="67" t="s">
        <v>406</v>
      </c>
      <c r="F249" s="27">
        <v>9</v>
      </c>
      <c r="G249" s="67" t="s">
        <v>1045</v>
      </c>
      <c r="H249" s="63"/>
      <c r="I249" s="30" t="s">
        <v>1041</v>
      </c>
      <c r="J249" s="27" t="s">
        <v>67</v>
      </c>
      <c r="K249" s="68"/>
      <c r="L249" s="68"/>
      <c r="M249" s="68"/>
      <c r="N249" s="68"/>
      <c r="O249" s="68"/>
      <c r="P249" s="69" t="s">
        <v>1046</v>
      </c>
      <c r="Q249" s="35">
        <v>904</v>
      </c>
      <c r="R249" s="116"/>
      <c r="S249" s="71"/>
      <c r="T249" s="140" t="s">
        <v>58</v>
      </c>
      <c r="U249" s="73"/>
      <c r="V249" s="74"/>
      <c r="W249" s="75"/>
      <c r="X249" s="76"/>
      <c r="Y249" s="77"/>
    </row>
    <row r="250" spans="1:25" ht="25.5">
      <c r="A250" s="27">
        <v>1494</v>
      </c>
      <c r="B250" s="64" t="s">
        <v>1047</v>
      </c>
      <c r="C250" s="65" t="s">
        <v>1048</v>
      </c>
      <c r="D250" s="66">
        <v>2012</v>
      </c>
      <c r="E250" s="67" t="s">
        <v>406</v>
      </c>
      <c r="F250" s="27">
        <v>9</v>
      </c>
      <c r="G250" s="67" t="s">
        <v>1049</v>
      </c>
      <c r="H250" s="63"/>
      <c r="I250" s="30" t="s">
        <v>1050</v>
      </c>
      <c r="J250" s="27" t="s">
        <v>67</v>
      </c>
      <c r="K250" s="68"/>
      <c r="L250" s="68"/>
      <c r="M250" s="68"/>
      <c r="N250" s="68"/>
      <c r="O250" s="68"/>
      <c r="P250" s="118" t="s">
        <v>62</v>
      </c>
      <c r="Q250" s="92"/>
      <c r="R250" s="116"/>
      <c r="S250" s="71"/>
      <c r="T250" s="140" t="s">
        <v>58</v>
      </c>
      <c r="U250" s="73"/>
      <c r="V250" s="74"/>
      <c r="W250" s="75"/>
      <c r="X250" s="76"/>
      <c r="Y250" s="77"/>
    </row>
    <row r="251" spans="1:25" ht="25.5">
      <c r="A251" s="27">
        <v>1357</v>
      </c>
      <c r="B251" s="28" t="s">
        <v>1051</v>
      </c>
      <c r="C251" s="29" t="s">
        <v>1052</v>
      </c>
      <c r="D251" s="27">
        <v>2014</v>
      </c>
      <c r="E251" s="30" t="s">
        <v>1053</v>
      </c>
      <c r="F251" s="27">
        <v>10</v>
      </c>
      <c r="G251" s="33" t="s">
        <v>1054</v>
      </c>
      <c r="H251" s="110"/>
      <c r="I251" s="33" t="s">
        <v>955</v>
      </c>
      <c r="J251" s="27" t="s">
        <v>255</v>
      </c>
      <c r="K251" s="34"/>
      <c r="L251" s="34"/>
      <c r="M251" s="34"/>
      <c r="N251" s="34"/>
      <c r="O251" s="34"/>
      <c r="P251" s="112" t="s">
        <v>1055</v>
      </c>
      <c r="Q251" s="35">
        <v>20</v>
      </c>
      <c r="R251" s="87"/>
      <c r="S251" s="81"/>
      <c r="T251" s="38" t="s">
        <v>58</v>
      </c>
      <c r="U251" s="83"/>
      <c r="V251" s="40" t="s">
        <v>58</v>
      </c>
      <c r="W251" s="85"/>
      <c r="X251" s="88"/>
      <c r="Y251" s="43"/>
    </row>
    <row r="252" spans="1:25" ht="25.5">
      <c r="A252" s="27">
        <v>1299</v>
      </c>
      <c r="B252" s="28" t="s">
        <v>1056</v>
      </c>
      <c r="C252" s="29" t="s">
        <v>1057</v>
      </c>
      <c r="D252" s="27">
        <v>2013</v>
      </c>
      <c r="E252" s="30" t="s">
        <v>1053</v>
      </c>
      <c r="F252" s="27">
        <v>10</v>
      </c>
      <c r="G252" s="33" t="s">
        <v>1058</v>
      </c>
      <c r="H252" s="110"/>
      <c r="I252" s="33" t="s">
        <v>971</v>
      </c>
      <c r="J252" s="27" t="s">
        <v>109</v>
      </c>
      <c r="K252" s="34"/>
      <c r="L252" s="34"/>
      <c r="M252" s="34"/>
      <c r="N252" s="34"/>
      <c r="O252" s="34"/>
      <c r="P252" s="29" t="s">
        <v>1059</v>
      </c>
      <c r="Q252" s="35">
        <v>43</v>
      </c>
      <c r="R252" s="87"/>
      <c r="S252" s="81"/>
      <c r="T252" s="38" t="s">
        <v>58</v>
      </c>
      <c r="U252" s="83"/>
      <c r="V252" s="40" t="s">
        <v>90</v>
      </c>
      <c r="W252" s="85"/>
      <c r="X252" s="88"/>
      <c r="Y252" s="43"/>
    </row>
    <row r="253" spans="1:25" ht="38.25">
      <c r="A253" s="27">
        <v>1170</v>
      </c>
      <c r="B253" s="28" t="s">
        <v>1060</v>
      </c>
      <c r="C253" s="29" t="s">
        <v>1061</v>
      </c>
      <c r="D253" s="27">
        <v>2010</v>
      </c>
      <c r="E253" s="30" t="s">
        <v>1053</v>
      </c>
      <c r="F253" s="27">
        <v>10</v>
      </c>
      <c r="G253" s="33" t="s">
        <v>1062</v>
      </c>
      <c r="H253" s="110"/>
      <c r="I253" s="33" t="s">
        <v>971</v>
      </c>
      <c r="J253" s="27" t="s">
        <v>80</v>
      </c>
      <c r="K253" s="34"/>
      <c r="L253" s="34"/>
      <c r="M253" s="34"/>
      <c r="N253" s="34"/>
      <c r="O253" s="34"/>
      <c r="P253" s="29" t="s">
        <v>1063</v>
      </c>
      <c r="Q253" s="35">
        <v>332</v>
      </c>
      <c r="R253" s="87"/>
      <c r="S253" s="81"/>
      <c r="T253" s="38" t="s">
        <v>58</v>
      </c>
      <c r="U253" s="83"/>
      <c r="V253" s="40" t="s">
        <v>90</v>
      </c>
      <c r="W253" s="85"/>
      <c r="X253" s="88"/>
      <c r="Y253" s="43"/>
    </row>
    <row r="254" spans="1:25" ht="25.5">
      <c r="A254" s="27">
        <v>1083</v>
      </c>
      <c r="B254" s="28" t="s">
        <v>1064</v>
      </c>
      <c r="C254" s="29" t="s">
        <v>1065</v>
      </c>
      <c r="D254" s="27">
        <v>2006</v>
      </c>
      <c r="E254" s="30" t="s">
        <v>1053</v>
      </c>
      <c r="F254" s="27">
        <v>10</v>
      </c>
      <c r="G254" s="33" t="s">
        <v>1066</v>
      </c>
      <c r="H254" s="110"/>
      <c r="I254" s="33" t="s">
        <v>971</v>
      </c>
      <c r="J254" s="27" t="s">
        <v>255</v>
      </c>
      <c r="K254" s="34"/>
      <c r="L254" s="34"/>
      <c r="M254" s="34"/>
      <c r="N254" s="34"/>
      <c r="O254" s="34"/>
      <c r="P254" s="29" t="s">
        <v>1067</v>
      </c>
      <c r="Q254" s="35">
        <v>699</v>
      </c>
      <c r="R254" s="87"/>
      <c r="S254" s="37" t="s">
        <v>58</v>
      </c>
      <c r="T254" s="38" t="s">
        <v>58</v>
      </c>
      <c r="U254" s="39" t="s">
        <v>90</v>
      </c>
      <c r="V254" s="40" t="s">
        <v>58</v>
      </c>
      <c r="W254" s="41" t="s">
        <v>58</v>
      </c>
      <c r="X254" s="88"/>
      <c r="Y254" s="43"/>
    </row>
    <row r="255" spans="1:25" ht="25.5">
      <c r="A255" s="27">
        <v>1073</v>
      </c>
      <c r="B255" s="64" t="s">
        <v>1068</v>
      </c>
      <c r="C255" s="29" t="s">
        <v>1069</v>
      </c>
      <c r="D255" s="66">
        <v>2005</v>
      </c>
      <c r="E255" s="30" t="s">
        <v>1053</v>
      </c>
      <c r="F255" s="27">
        <v>10</v>
      </c>
      <c r="G255" s="33" t="s">
        <v>1070</v>
      </c>
      <c r="H255" s="63"/>
      <c r="I255" s="31" t="s">
        <v>971</v>
      </c>
      <c r="J255" s="27" t="s">
        <v>255</v>
      </c>
      <c r="K255" s="68"/>
      <c r="L255" s="68"/>
      <c r="M255" s="68"/>
      <c r="N255" s="68"/>
      <c r="O255" s="107"/>
      <c r="P255" s="108" t="s">
        <v>1071</v>
      </c>
      <c r="Q255" s="35">
        <v>480</v>
      </c>
      <c r="R255" s="87"/>
      <c r="S255" s="37" t="s">
        <v>260</v>
      </c>
      <c r="T255" s="38" t="s">
        <v>58</v>
      </c>
      <c r="U255" s="83"/>
      <c r="V255" s="84"/>
      <c r="W255" s="85"/>
      <c r="X255" s="88"/>
      <c r="Y255" s="77"/>
    </row>
    <row r="256" spans="1:25" ht="38.25">
      <c r="A256" s="27">
        <v>1203</v>
      </c>
      <c r="B256" s="28" t="s">
        <v>1072</v>
      </c>
      <c r="C256" s="29" t="s">
        <v>1073</v>
      </c>
      <c r="D256" s="27">
        <v>2011</v>
      </c>
      <c r="E256" s="30" t="s">
        <v>1053</v>
      </c>
      <c r="F256" s="27">
        <v>10</v>
      </c>
      <c r="G256" s="33" t="s">
        <v>1074</v>
      </c>
      <c r="H256" s="110"/>
      <c r="I256" s="33" t="s">
        <v>971</v>
      </c>
      <c r="J256" s="27" t="s">
        <v>129</v>
      </c>
      <c r="K256" s="34"/>
      <c r="L256" s="34"/>
      <c r="M256" s="34"/>
      <c r="N256" s="34"/>
      <c r="O256" s="34"/>
      <c r="P256" s="90" t="s">
        <v>62</v>
      </c>
      <c r="Q256" s="92"/>
      <c r="R256" s="87"/>
      <c r="S256" s="81"/>
      <c r="T256" s="38" t="s">
        <v>58</v>
      </c>
      <c r="U256" s="83"/>
      <c r="V256" s="84"/>
      <c r="W256" s="85"/>
      <c r="X256" s="88"/>
      <c r="Y256" s="43"/>
    </row>
    <row r="257" spans="1:25" ht="25.5">
      <c r="A257" s="27">
        <v>1021</v>
      </c>
      <c r="B257" s="28" t="s">
        <v>1075</v>
      </c>
      <c r="C257" s="29" t="s">
        <v>1076</v>
      </c>
      <c r="D257" s="27">
        <v>1999</v>
      </c>
      <c r="E257" s="30" t="s">
        <v>1053</v>
      </c>
      <c r="F257" s="27">
        <v>10</v>
      </c>
      <c r="G257" s="33" t="s">
        <v>1077</v>
      </c>
      <c r="H257" s="110"/>
      <c r="I257" s="33" t="s">
        <v>1078</v>
      </c>
      <c r="J257" s="27" t="s">
        <v>109</v>
      </c>
      <c r="K257" s="34"/>
      <c r="L257" s="34"/>
      <c r="M257" s="34"/>
      <c r="N257" s="34"/>
      <c r="O257" s="34"/>
      <c r="P257" s="90" t="s">
        <v>62</v>
      </c>
      <c r="Q257" s="92"/>
      <c r="R257" s="87"/>
      <c r="S257" s="81"/>
      <c r="T257" s="38" t="s">
        <v>58</v>
      </c>
      <c r="U257" s="83"/>
      <c r="V257" s="40" t="s">
        <v>90</v>
      </c>
      <c r="W257" s="85"/>
      <c r="X257" s="88"/>
      <c r="Y257" s="43"/>
    </row>
    <row r="258" spans="1:25" ht="25.5">
      <c r="A258" s="27">
        <v>1143</v>
      </c>
      <c r="B258" s="28" t="s">
        <v>1079</v>
      </c>
      <c r="C258" s="29" t="s">
        <v>1080</v>
      </c>
      <c r="D258" s="27">
        <v>2009</v>
      </c>
      <c r="E258" s="30" t="s">
        <v>1053</v>
      </c>
      <c r="F258" s="27">
        <v>10</v>
      </c>
      <c r="G258" s="33" t="s">
        <v>1081</v>
      </c>
      <c r="H258" s="110"/>
      <c r="I258" s="33" t="s">
        <v>1082</v>
      </c>
      <c r="J258" s="27" t="s">
        <v>109</v>
      </c>
      <c r="K258" s="34"/>
      <c r="L258" s="34"/>
      <c r="M258" s="34"/>
      <c r="N258" s="34"/>
      <c r="O258" s="34"/>
      <c r="P258" s="29" t="s">
        <v>1083</v>
      </c>
      <c r="Q258" s="35">
        <v>3114</v>
      </c>
      <c r="R258" s="87"/>
      <c r="S258" s="81"/>
      <c r="T258" s="38" t="s">
        <v>58</v>
      </c>
      <c r="U258" s="83"/>
      <c r="V258" s="40" t="s">
        <v>90</v>
      </c>
      <c r="W258" s="85"/>
      <c r="X258" s="88"/>
      <c r="Y258" s="43"/>
    </row>
    <row r="259" spans="1:25" ht="38.25">
      <c r="A259" s="27">
        <v>1298</v>
      </c>
      <c r="B259" s="28" t="s">
        <v>1084</v>
      </c>
      <c r="C259" s="29" t="s">
        <v>1085</v>
      </c>
      <c r="D259" s="27">
        <v>2013</v>
      </c>
      <c r="E259" s="30" t="s">
        <v>1053</v>
      </c>
      <c r="F259" s="27">
        <v>10</v>
      </c>
      <c r="G259" s="33" t="s">
        <v>1086</v>
      </c>
      <c r="H259" s="110"/>
      <c r="I259" s="33" t="s">
        <v>1082</v>
      </c>
      <c r="J259" s="27" t="s">
        <v>109</v>
      </c>
      <c r="K259" s="34"/>
      <c r="L259" s="34"/>
      <c r="M259" s="34"/>
      <c r="N259" s="34"/>
      <c r="O259" s="34"/>
      <c r="P259" s="29" t="s">
        <v>1087</v>
      </c>
      <c r="Q259" s="35">
        <v>745</v>
      </c>
      <c r="R259" s="87"/>
      <c r="S259" s="81"/>
      <c r="T259" s="38" t="s">
        <v>58</v>
      </c>
      <c r="U259" s="83"/>
      <c r="V259" s="40" t="s">
        <v>90</v>
      </c>
      <c r="W259" s="85"/>
      <c r="X259" s="88"/>
      <c r="Y259" s="43"/>
    </row>
    <row r="260" spans="1:25" ht="25.5">
      <c r="A260" s="27">
        <v>1358</v>
      </c>
      <c r="B260" s="28" t="s">
        <v>1088</v>
      </c>
      <c r="C260" s="29" t="s">
        <v>1089</v>
      </c>
      <c r="D260" s="27">
        <v>2014</v>
      </c>
      <c r="E260" s="30" t="s">
        <v>1053</v>
      </c>
      <c r="F260" s="27">
        <v>10</v>
      </c>
      <c r="G260" s="33" t="s">
        <v>1090</v>
      </c>
      <c r="H260" s="110"/>
      <c r="I260" s="33" t="s">
        <v>1082</v>
      </c>
      <c r="J260" s="27" t="s">
        <v>255</v>
      </c>
      <c r="K260" s="34"/>
      <c r="L260" s="34"/>
      <c r="M260" s="34"/>
      <c r="N260" s="34"/>
      <c r="O260" s="34"/>
      <c r="P260" s="29" t="s">
        <v>1091</v>
      </c>
      <c r="Q260" s="35">
        <v>447</v>
      </c>
      <c r="R260" s="87"/>
      <c r="S260" s="37" t="s">
        <v>260</v>
      </c>
      <c r="T260" s="38" t="s">
        <v>58</v>
      </c>
      <c r="U260" s="83"/>
      <c r="V260" s="40" t="s">
        <v>90</v>
      </c>
      <c r="W260" s="85"/>
      <c r="X260" s="88"/>
      <c r="Y260" s="43"/>
    </row>
    <row r="261" spans="1:25" ht="25.5">
      <c r="A261" s="27">
        <v>1454</v>
      </c>
      <c r="B261" s="28" t="s">
        <v>1092</v>
      </c>
      <c r="C261" s="29" t="s">
        <v>1093</v>
      </c>
      <c r="D261" s="27">
        <v>2014</v>
      </c>
      <c r="E261" s="30" t="s">
        <v>1053</v>
      </c>
      <c r="F261" s="27">
        <v>10</v>
      </c>
      <c r="G261" s="33" t="s">
        <v>1094</v>
      </c>
      <c r="H261" s="110"/>
      <c r="I261" s="33" t="s">
        <v>1082</v>
      </c>
      <c r="J261" s="27" t="s">
        <v>255</v>
      </c>
      <c r="K261" s="34"/>
      <c r="L261" s="34"/>
      <c r="M261" s="34"/>
      <c r="N261" s="34"/>
      <c r="O261" s="34"/>
      <c r="P261" s="112" t="s">
        <v>1095</v>
      </c>
      <c r="Q261" s="35">
        <v>527</v>
      </c>
      <c r="R261" s="87"/>
      <c r="S261" s="81"/>
      <c r="T261" s="38" t="s">
        <v>58</v>
      </c>
      <c r="U261" s="83"/>
      <c r="V261" s="84"/>
      <c r="W261" s="85"/>
      <c r="X261" s="88"/>
      <c r="Y261" s="43"/>
    </row>
    <row r="262" spans="1:25" ht="25.5">
      <c r="A262" s="27">
        <v>1169</v>
      </c>
      <c r="B262" s="28" t="s">
        <v>1096</v>
      </c>
      <c r="C262" s="29" t="s">
        <v>1097</v>
      </c>
      <c r="D262" s="27">
        <v>2010</v>
      </c>
      <c r="E262" s="30" t="s">
        <v>1053</v>
      </c>
      <c r="F262" s="27">
        <v>10</v>
      </c>
      <c r="G262" s="33" t="s">
        <v>1098</v>
      </c>
      <c r="H262" s="110"/>
      <c r="I262" s="33" t="s">
        <v>1099</v>
      </c>
      <c r="J262" s="27" t="s">
        <v>255</v>
      </c>
      <c r="K262" s="34"/>
      <c r="L262" s="34"/>
      <c r="M262" s="34"/>
      <c r="N262" s="34"/>
      <c r="O262" s="34"/>
      <c r="P262" s="90" t="s">
        <v>62</v>
      </c>
      <c r="Q262" s="92"/>
      <c r="R262" s="87"/>
      <c r="S262" s="81"/>
      <c r="T262" s="38" t="s">
        <v>58</v>
      </c>
      <c r="U262" s="83"/>
      <c r="V262" s="84"/>
      <c r="W262" s="85"/>
      <c r="X262" s="88"/>
      <c r="Y262" s="43"/>
    </row>
    <row r="263" spans="1:25" ht="25.5">
      <c r="A263" s="27">
        <v>1082</v>
      </c>
      <c r="B263" s="28" t="s">
        <v>1100</v>
      </c>
      <c r="C263" s="29" t="s">
        <v>1101</v>
      </c>
      <c r="D263" s="27">
        <v>2006</v>
      </c>
      <c r="E263" s="30" t="s">
        <v>1053</v>
      </c>
      <c r="F263" s="27">
        <v>10</v>
      </c>
      <c r="G263" s="33" t="s">
        <v>1102</v>
      </c>
      <c r="H263" s="110"/>
      <c r="I263" s="33" t="s">
        <v>1099</v>
      </c>
      <c r="J263" s="27" t="s">
        <v>67</v>
      </c>
      <c r="K263" s="34"/>
      <c r="L263" s="34"/>
      <c r="M263" s="34"/>
      <c r="N263" s="34"/>
      <c r="O263" s="34"/>
      <c r="P263" s="29" t="s">
        <v>1103</v>
      </c>
      <c r="Q263" s="35">
        <v>4806</v>
      </c>
      <c r="R263" s="87"/>
      <c r="S263" s="81"/>
      <c r="T263" s="38" t="s">
        <v>58</v>
      </c>
      <c r="U263" s="83"/>
      <c r="V263" s="40" t="s">
        <v>58</v>
      </c>
      <c r="W263" s="85"/>
      <c r="X263" s="88"/>
      <c r="Y263" s="43"/>
    </row>
    <row r="264" spans="1:25" ht="25.5">
      <c r="A264" s="27">
        <v>1099</v>
      </c>
      <c r="B264" s="28" t="s">
        <v>1104</v>
      </c>
      <c r="C264" s="29" t="s">
        <v>1105</v>
      </c>
      <c r="D264" s="27">
        <v>2007</v>
      </c>
      <c r="E264" s="30" t="s">
        <v>1053</v>
      </c>
      <c r="F264" s="27">
        <v>10</v>
      </c>
      <c r="G264" s="33" t="s">
        <v>1106</v>
      </c>
      <c r="H264" s="110"/>
      <c r="I264" s="33" t="s">
        <v>1099</v>
      </c>
      <c r="J264" s="27" t="s">
        <v>255</v>
      </c>
      <c r="K264" s="34"/>
      <c r="L264" s="34"/>
      <c r="M264" s="34"/>
      <c r="N264" s="34"/>
      <c r="O264" s="34"/>
      <c r="P264" s="90" t="s">
        <v>62</v>
      </c>
      <c r="Q264" s="92"/>
      <c r="R264" s="87"/>
      <c r="S264" s="81"/>
      <c r="T264" s="38" t="s">
        <v>58</v>
      </c>
      <c r="U264" s="83"/>
      <c r="V264" s="40" t="s">
        <v>90</v>
      </c>
      <c r="W264" s="85"/>
      <c r="X264" s="88"/>
      <c r="Y264" s="43"/>
    </row>
    <row r="265" spans="1:25" ht="25.5">
      <c r="A265" s="27">
        <v>1300</v>
      </c>
      <c r="B265" s="28" t="s">
        <v>1107</v>
      </c>
      <c r="C265" s="29" t="s">
        <v>1108</v>
      </c>
      <c r="D265" s="27">
        <v>2013</v>
      </c>
      <c r="E265" s="30" t="s">
        <v>1109</v>
      </c>
      <c r="F265" s="27">
        <v>11</v>
      </c>
      <c r="G265" s="33" t="s">
        <v>1110</v>
      </c>
      <c r="H265" s="110"/>
      <c r="I265" s="33" t="s">
        <v>1111</v>
      </c>
      <c r="J265" s="27" t="s">
        <v>67</v>
      </c>
      <c r="K265" s="34"/>
      <c r="L265" s="34"/>
      <c r="M265" s="34"/>
      <c r="N265" s="34"/>
      <c r="O265" s="34"/>
      <c r="P265" s="112" t="s">
        <v>1112</v>
      </c>
      <c r="Q265" s="35">
        <v>7</v>
      </c>
      <c r="R265" s="87"/>
      <c r="S265" s="81"/>
      <c r="T265" s="38" t="s">
        <v>58</v>
      </c>
      <c r="U265" s="83"/>
      <c r="V265" s="40" t="s">
        <v>90</v>
      </c>
      <c r="W265" s="85"/>
      <c r="X265" s="88"/>
      <c r="Y265" s="43"/>
    </row>
    <row r="266" spans="1:25" ht="38.25">
      <c r="A266" s="27">
        <v>1301</v>
      </c>
      <c r="B266" s="28" t="s">
        <v>1113</v>
      </c>
      <c r="C266" s="29" t="s">
        <v>1114</v>
      </c>
      <c r="D266" s="27">
        <v>2013</v>
      </c>
      <c r="E266" s="30" t="s">
        <v>1109</v>
      </c>
      <c r="F266" s="27">
        <v>11</v>
      </c>
      <c r="G266" s="33" t="s">
        <v>1115</v>
      </c>
      <c r="H266" s="110"/>
      <c r="I266" s="33" t="s">
        <v>1111</v>
      </c>
      <c r="J266" s="27" t="s">
        <v>56</v>
      </c>
      <c r="K266" s="34"/>
      <c r="L266" s="34"/>
      <c r="M266" s="34"/>
      <c r="N266" s="34"/>
      <c r="O266" s="34"/>
      <c r="P266" s="29" t="s">
        <v>1116</v>
      </c>
      <c r="Q266" s="35">
        <v>89</v>
      </c>
      <c r="R266" s="87"/>
      <c r="S266" s="81"/>
      <c r="T266" s="38" t="s">
        <v>58</v>
      </c>
      <c r="U266" s="83"/>
      <c r="V266" s="84"/>
      <c r="W266" s="85"/>
      <c r="X266" s="88"/>
      <c r="Y266" s="43"/>
    </row>
    <row r="267" spans="1:25" ht="38.25">
      <c r="A267" s="27">
        <v>1360</v>
      </c>
      <c r="B267" s="28" t="s">
        <v>1117</v>
      </c>
      <c r="C267" s="29" t="s">
        <v>1118</v>
      </c>
      <c r="D267" s="27">
        <v>2014</v>
      </c>
      <c r="E267" s="30" t="s">
        <v>1109</v>
      </c>
      <c r="F267" s="27">
        <v>11</v>
      </c>
      <c r="G267" s="33" t="s">
        <v>1119</v>
      </c>
      <c r="H267" s="110"/>
      <c r="I267" s="33" t="s">
        <v>1111</v>
      </c>
      <c r="J267" s="27" t="s">
        <v>67</v>
      </c>
      <c r="K267" s="34"/>
      <c r="L267" s="34"/>
      <c r="M267" s="34"/>
      <c r="N267" s="34"/>
      <c r="O267" s="34"/>
      <c r="P267" s="29" t="s">
        <v>1120</v>
      </c>
      <c r="Q267" s="35">
        <v>340</v>
      </c>
      <c r="R267" s="87"/>
      <c r="S267" s="81"/>
      <c r="T267" s="38" t="s">
        <v>58</v>
      </c>
      <c r="U267" s="83"/>
      <c r="V267" s="84"/>
      <c r="W267" s="85"/>
      <c r="X267" s="88"/>
      <c r="Y267" s="43"/>
    </row>
    <row r="268" spans="1:25" ht="38.25">
      <c r="A268" s="27">
        <v>1412</v>
      </c>
      <c r="B268" s="28" t="s">
        <v>1121</v>
      </c>
      <c r="C268" s="29" t="s">
        <v>1122</v>
      </c>
      <c r="D268" s="27">
        <v>2005</v>
      </c>
      <c r="E268" s="30" t="s">
        <v>1109</v>
      </c>
      <c r="F268" s="27">
        <v>11</v>
      </c>
      <c r="G268" s="33" t="s">
        <v>1123</v>
      </c>
      <c r="H268" s="110"/>
      <c r="I268" s="33" t="s">
        <v>1111</v>
      </c>
      <c r="J268" s="27" t="s">
        <v>109</v>
      </c>
      <c r="K268" s="34"/>
      <c r="L268" s="34"/>
      <c r="M268" s="34"/>
      <c r="N268" s="34"/>
      <c r="O268" s="34"/>
      <c r="P268" s="29" t="s">
        <v>1124</v>
      </c>
      <c r="Q268" s="35">
        <v>3613</v>
      </c>
      <c r="R268" s="87"/>
      <c r="S268" s="81"/>
      <c r="T268" s="38" t="s">
        <v>58</v>
      </c>
      <c r="U268" s="83"/>
      <c r="V268" s="84"/>
      <c r="W268" s="85"/>
      <c r="X268" s="88"/>
      <c r="Y268" s="43"/>
    </row>
    <row r="269" spans="1:25" ht="38.25">
      <c r="A269" s="27">
        <v>1144</v>
      </c>
      <c r="B269" s="64" t="s">
        <v>1125</v>
      </c>
      <c r="C269" s="29" t="s">
        <v>1126</v>
      </c>
      <c r="D269" s="66">
        <v>2009</v>
      </c>
      <c r="E269" s="30" t="s">
        <v>1109</v>
      </c>
      <c r="F269" s="27">
        <v>11</v>
      </c>
      <c r="G269" s="33" t="s">
        <v>1127</v>
      </c>
      <c r="H269" s="63"/>
      <c r="I269" s="31" t="s">
        <v>1111</v>
      </c>
      <c r="J269" s="27" t="s">
        <v>67</v>
      </c>
      <c r="K269" s="68"/>
      <c r="L269" s="68"/>
      <c r="M269" s="68"/>
      <c r="N269" s="68"/>
      <c r="O269" s="107"/>
      <c r="P269" s="108" t="s">
        <v>1128</v>
      </c>
      <c r="Q269" s="35">
        <v>400</v>
      </c>
      <c r="R269" s="87"/>
      <c r="S269" s="81"/>
      <c r="T269" s="38" t="s">
        <v>58</v>
      </c>
      <c r="U269" s="83"/>
      <c r="V269" s="84"/>
      <c r="W269" s="85"/>
      <c r="X269" s="88"/>
      <c r="Y269" s="77"/>
    </row>
    <row r="270" spans="1:25" ht="25.5">
      <c r="A270" s="94">
        <v>1572</v>
      </c>
      <c r="B270" s="95" t="s">
        <v>1129</v>
      </c>
      <c r="C270" s="96" t="s">
        <v>1130</v>
      </c>
      <c r="D270" s="97">
        <v>2015</v>
      </c>
      <c r="E270" s="98" t="s">
        <v>1109</v>
      </c>
      <c r="F270" s="99">
        <v>11</v>
      </c>
      <c r="G270" s="100" t="s">
        <v>1131</v>
      </c>
      <c r="H270" s="63"/>
      <c r="I270" s="98" t="s">
        <v>1111</v>
      </c>
      <c r="J270" s="99" t="s">
        <v>80</v>
      </c>
      <c r="K270" s="68"/>
      <c r="L270" s="68"/>
      <c r="M270" s="68"/>
      <c r="N270" s="68"/>
      <c r="O270" s="68"/>
      <c r="P270" s="125" t="s">
        <v>62</v>
      </c>
      <c r="Q270" s="55"/>
      <c r="R270" s="103"/>
      <c r="S270" s="104"/>
      <c r="T270" s="143" t="s">
        <v>58</v>
      </c>
      <c r="U270" s="145" t="s">
        <v>260</v>
      </c>
      <c r="V270" s="60"/>
      <c r="W270" s="106"/>
      <c r="X270" s="62"/>
      <c r="Y270" s="77"/>
    </row>
    <row r="271" spans="1:25" ht="51">
      <c r="A271" s="27">
        <v>1204</v>
      </c>
      <c r="B271" s="28" t="s">
        <v>1132</v>
      </c>
      <c r="C271" s="29" t="s">
        <v>1133</v>
      </c>
      <c r="D271" s="27">
        <v>2011</v>
      </c>
      <c r="E271" s="30" t="s">
        <v>1109</v>
      </c>
      <c r="F271" s="27">
        <v>11</v>
      </c>
      <c r="G271" s="33" t="s">
        <v>1134</v>
      </c>
      <c r="H271" s="110"/>
      <c r="I271" s="33" t="s">
        <v>1111</v>
      </c>
      <c r="J271" s="27" t="s">
        <v>67</v>
      </c>
      <c r="K271" s="34"/>
      <c r="L271" s="34"/>
      <c r="M271" s="34"/>
      <c r="N271" s="34"/>
      <c r="O271" s="34"/>
      <c r="P271" s="112" t="s">
        <v>1135</v>
      </c>
      <c r="Q271" s="35">
        <v>5672</v>
      </c>
      <c r="R271" s="87"/>
      <c r="S271" s="81"/>
      <c r="T271" s="38" t="s">
        <v>58</v>
      </c>
      <c r="U271" s="39" t="s">
        <v>90</v>
      </c>
      <c r="V271" s="84"/>
      <c r="W271" s="85"/>
      <c r="X271" s="88"/>
      <c r="Y271" s="43"/>
    </row>
    <row r="272" spans="1:25" ht="51">
      <c r="A272" s="27">
        <v>1502</v>
      </c>
      <c r="B272" s="64" t="s">
        <v>1136</v>
      </c>
      <c r="C272" s="65" t="s">
        <v>1137</v>
      </c>
      <c r="D272" s="66">
        <v>2015</v>
      </c>
      <c r="E272" s="67" t="s">
        <v>1109</v>
      </c>
      <c r="F272" s="27">
        <v>11</v>
      </c>
      <c r="G272" s="67" t="s">
        <v>1138</v>
      </c>
      <c r="H272" s="63"/>
      <c r="I272" s="30" t="s">
        <v>1111</v>
      </c>
      <c r="J272" s="27" t="s">
        <v>67</v>
      </c>
      <c r="K272" s="68"/>
      <c r="L272" s="68"/>
      <c r="M272" s="68"/>
      <c r="N272" s="68"/>
      <c r="O272" s="68"/>
      <c r="P272" s="69" t="s">
        <v>1139</v>
      </c>
      <c r="Q272" s="35">
        <v>4071</v>
      </c>
      <c r="R272" s="116"/>
      <c r="S272" s="71"/>
      <c r="T272" s="140" t="s">
        <v>58</v>
      </c>
      <c r="U272" s="141" t="s">
        <v>90</v>
      </c>
      <c r="V272" s="74"/>
      <c r="W272" s="75"/>
      <c r="X272" s="76"/>
      <c r="Y272" s="77"/>
    </row>
    <row r="273" spans="1:25" ht="38.25">
      <c r="A273" s="27">
        <v>1060</v>
      </c>
      <c r="B273" s="28" t="s">
        <v>1140</v>
      </c>
      <c r="C273" s="29" t="s">
        <v>1141</v>
      </c>
      <c r="D273" s="27">
        <v>2004</v>
      </c>
      <c r="E273" s="30" t="s">
        <v>1109</v>
      </c>
      <c r="F273" s="27">
        <v>11</v>
      </c>
      <c r="G273" s="33" t="s">
        <v>1142</v>
      </c>
      <c r="H273" s="110"/>
      <c r="I273" s="33" t="s">
        <v>1111</v>
      </c>
      <c r="J273" s="27" t="s">
        <v>80</v>
      </c>
      <c r="K273" s="34"/>
      <c r="L273" s="34"/>
      <c r="M273" s="34"/>
      <c r="N273" s="34"/>
      <c r="O273" s="34"/>
      <c r="P273" s="29" t="s">
        <v>1143</v>
      </c>
      <c r="Q273" s="35">
        <v>5</v>
      </c>
      <c r="R273" s="87"/>
      <c r="S273" s="81"/>
      <c r="T273" s="38" t="s">
        <v>58</v>
      </c>
      <c r="U273" s="83"/>
      <c r="V273" s="84"/>
      <c r="W273" s="85"/>
      <c r="X273" s="88"/>
      <c r="Y273" s="43"/>
    </row>
    <row r="274" spans="1:25" ht="38.25">
      <c r="A274" s="27">
        <v>1012</v>
      </c>
      <c r="B274" s="28" t="s">
        <v>1144</v>
      </c>
      <c r="C274" s="29" t="s">
        <v>1145</v>
      </c>
      <c r="D274" s="27">
        <v>1996</v>
      </c>
      <c r="E274" s="30" t="s">
        <v>1109</v>
      </c>
      <c r="F274" s="27">
        <v>11</v>
      </c>
      <c r="G274" s="33" t="s">
        <v>1146</v>
      </c>
      <c r="H274" s="110"/>
      <c r="I274" s="33" t="s">
        <v>1111</v>
      </c>
      <c r="J274" s="27" t="s">
        <v>80</v>
      </c>
      <c r="K274" s="34"/>
      <c r="L274" s="34"/>
      <c r="M274" s="34"/>
      <c r="N274" s="34"/>
      <c r="O274" s="34"/>
      <c r="P274" s="112" t="s">
        <v>1147</v>
      </c>
      <c r="Q274" s="35">
        <v>1561</v>
      </c>
      <c r="R274" s="87"/>
      <c r="S274" s="81"/>
      <c r="T274" s="38" t="s">
        <v>58</v>
      </c>
      <c r="U274" s="83"/>
      <c r="V274" s="84"/>
      <c r="W274" s="85"/>
      <c r="X274" s="88"/>
      <c r="Y274" s="43"/>
    </row>
    <row r="275" spans="1:25" ht="38.25">
      <c r="A275" s="27">
        <v>1171</v>
      </c>
      <c r="B275" s="28" t="s">
        <v>1148</v>
      </c>
      <c r="C275" s="29" t="s">
        <v>1149</v>
      </c>
      <c r="D275" s="27">
        <v>2010</v>
      </c>
      <c r="E275" s="30" t="s">
        <v>1109</v>
      </c>
      <c r="F275" s="27">
        <v>11</v>
      </c>
      <c r="G275" s="33" t="s">
        <v>1150</v>
      </c>
      <c r="H275" s="110"/>
      <c r="I275" s="33" t="s">
        <v>1111</v>
      </c>
      <c r="J275" s="27" t="s">
        <v>80</v>
      </c>
      <c r="K275" s="34"/>
      <c r="L275" s="34"/>
      <c r="M275" s="34"/>
      <c r="N275" s="34"/>
      <c r="O275" s="34"/>
      <c r="P275" s="29" t="s">
        <v>1151</v>
      </c>
      <c r="Q275" s="35">
        <v>1824</v>
      </c>
      <c r="R275" s="87"/>
      <c r="S275" s="81"/>
      <c r="T275" s="38" t="s">
        <v>58</v>
      </c>
      <c r="U275" s="83"/>
      <c r="V275" s="84"/>
      <c r="W275" s="85"/>
      <c r="X275" s="88"/>
      <c r="Y275" s="43"/>
    </row>
    <row r="276" spans="1:25" ht="38.25">
      <c r="A276" s="27">
        <v>1062</v>
      </c>
      <c r="B276" s="28" t="s">
        <v>1152</v>
      </c>
      <c r="C276" s="29" t="s">
        <v>1153</v>
      </c>
      <c r="D276" s="27">
        <v>2004</v>
      </c>
      <c r="E276" s="30" t="s">
        <v>1109</v>
      </c>
      <c r="F276" s="27">
        <v>11</v>
      </c>
      <c r="G276" s="33" t="s">
        <v>1154</v>
      </c>
      <c r="H276" s="110"/>
      <c r="I276" s="33" t="s">
        <v>1111</v>
      </c>
      <c r="J276" s="27" t="s">
        <v>67</v>
      </c>
      <c r="K276" s="34"/>
      <c r="L276" s="34"/>
      <c r="M276" s="34"/>
      <c r="N276" s="34"/>
      <c r="O276" s="34"/>
      <c r="P276" s="90" t="s">
        <v>62</v>
      </c>
      <c r="Q276" s="92"/>
      <c r="R276" s="87"/>
      <c r="S276" s="81"/>
      <c r="T276" s="38" t="s">
        <v>58</v>
      </c>
      <c r="U276" s="83"/>
      <c r="V276" s="84"/>
      <c r="W276" s="85"/>
      <c r="X276" s="88"/>
      <c r="Y276" s="43"/>
    </row>
    <row r="277" spans="1:25" ht="51">
      <c r="A277" s="27">
        <v>1237</v>
      </c>
      <c r="B277" s="28" t="s">
        <v>1155</v>
      </c>
      <c r="C277" s="29" t="s">
        <v>1156</v>
      </c>
      <c r="D277" s="27">
        <v>2012</v>
      </c>
      <c r="E277" s="30" t="s">
        <v>1109</v>
      </c>
      <c r="F277" s="27">
        <v>11</v>
      </c>
      <c r="G277" s="33" t="s">
        <v>1157</v>
      </c>
      <c r="H277" s="110"/>
      <c r="I277" s="33" t="s">
        <v>1111</v>
      </c>
      <c r="J277" s="27" t="s">
        <v>67</v>
      </c>
      <c r="K277" s="34"/>
      <c r="L277" s="34"/>
      <c r="M277" s="34"/>
      <c r="N277" s="34"/>
      <c r="O277" s="34"/>
      <c r="P277" s="29" t="s">
        <v>1158</v>
      </c>
      <c r="Q277" s="35">
        <v>7638</v>
      </c>
      <c r="R277" s="87"/>
      <c r="S277" s="37" t="s">
        <v>58</v>
      </c>
      <c r="T277" s="38" t="s">
        <v>58</v>
      </c>
      <c r="U277" s="83"/>
      <c r="V277" s="84"/>
      <c r="W277" s="85"/>
      <c r="X277" s="88"/>
      <c r="Y277" s="43"/>
    </row>
    <row r="278" spans="1:25" ht="12.75">
      <c r="A278" s="27">
        <v>1063</v>
      </c>
      <c r="B278" s="28" t="s">
        <v>1159</v>
      </c>
      <c r="C278" s="29" t="s">
        <v>1160</v>
      </c>
      <c r="D278" s="27">
        <v>2004</v>
      </c>
      <c r="E278" s="30" t="s">
        <v>1109</v>
      </c>
      <c r="F278" s="27">
        <v>11</v>
      </c>
      <c r="G278" s="33" t="s">
        <v>1161</v>
      </c>
      <c r="H278" s="110"/>
      <c r="I278" s="33" t="s">
        <v>1111</v>
      </c>
      <c r="J278" s="27" t="s">
        <v>67</v>
      </c>
      <c r="K278" s="34"/>
      <c r="L278" s="34"/>
      <c r="M278" s="34"/>
      <c r="N278" s="34"/>
      <c r="O278" s="34"/>
      <c r="P278" s="29" t="s">
        <v>1162</v>
      </c>
      <c r="Q278" s="35">
        <v>298</v>
      </c>
      <c r="R278" s="87"/>
      <c r="S278" s="81"/>
      <c r="T278" s="38" t="s">
        <v>58</v>
      </c>
      <c r="U278" s="83"/>
      <c r="V278" s="84"/>
      <c r="W278" s="85"/>
      <c r="X278" s="88"/>
      <c r="Y278" s="43"/>
    </row>
    <row r="279" spans="1:25" ht="12.75">
      <c r="A279" s="27">
        <v>1145</v>
      </c>
      <c r="B279" s="28" t="s">
        <v>1163</v>
      </c>
      <c r="C279" s="29" t="s">
        <v>1164</v>
      </c>
      <c r="D279" s="27">
        <v>2009</v>
      </c>
      <c r="E279" s="30" t="s">
        <v>1109</v>
      </c>
      <c r="F279" s="27">
        <v>11</v>
      </c>
      <c r="G279" s="33" t="s">
        <v>1165</v>
      </c>
      <c r="H279" s="110"/>
      <c r="I279" s="33" t="s">
        <v>1111</v>
      </c>
      <c r="J279" s="27" t="s">
        <v>80</v>
      </c>
      <c r="K279" s="34"/>
      <c r="L279" s="34"/>
      <c r="M279" s="34"/>
      <c r="N279" s="34"/>
      <c r="O279" s="34"/>
      <c r="P279" s="29" t="s">
        <v>1166</v>
      </c>
      <c r="Q279" s="35">
        <v>464</v>
      </c>
      <c r="R279" s="87"/>
      <c r="S279" s="81"/>
      <c r="T279" s="38" t="s">
        <v>58</v>
      </c>
      <c r="U279" s="83"/>
      <c r="V279" s="84"/>
      <c r="W279" s="85"/>
      <c r="X279" s="88"/>
      <c r="Y279" s="43"/>
    </row>
    <row r="280" spans="1:25" ht="12.75">
      <c r="A280" s="27">
        <v>1238</v>
      </c>
      <c r="B280" s="28" t="s">
        <v>1167</v>
      </c>
      <c r="C280" s="29" t="s">
        <v>1168</v>
      </c>
      <c r="D280" s="27">
        <v>2012</v>
      </c>
      <c r="E280" s="30" t="s">
        <v>1109</v>
      </c>
      <c r="F280" s="27">
        <v>11</v>
      </c>
      <c r="G280" s="33" t="s">
        <v>1169</v>
      </c>
      <c r="H280" s="110"/>
      <c r="I280" s="33" t="s">
        <v>1111</v>
      </c>
      <c r="J280" s="27" t="s">
        <v>67</v>
      </c>
      <c r="K280" s="34"/>
      <c r="L280" s="34"/>
      <c r="M280" s="34"/>
      <c r="N280" s="34"/>
      <c r="O280" s="34"/>
      <c r="P280" s="90" t="s">
        <v>62</v>
      </c>
      <c r="Q280" s="92"/>
      <c r="R280" s="87"/>
      <c r="S280" s="81"/>
      <c r="T280" s="38" t="s">
        <v>58</v>
      </c>
      <c r="U280" s="83"/>
      <c r="V280" s="84"/>
      <c r="W280" s="85"/>
      <c r="X280" s="88"/>
      <c r="Y280" s="43"/>
    </row>
    <row r="281" spans="1:25" ht="25.5">
      <c r="A281" s="27">
        <v>1043</v>
      </c>
      <c r="B281" s="28" t="s">
        <v>1170</v>
      </c>
      <c r="C281" s="29" t="s">
        <v>1171</v>
      </c>
      <c r="D281" s="27">
        <v>2002</v>
      </c>
      <c r="E281" s="67" t="s">
        <v>1109</v>
      </c>
      <c r="F281" s="27">
        <v>11</v>
      </c>
      <c r="G281" s="33" t="s">
        <v>1172</v>
      </c>
      <c r="H281" s="110"/>
      <c r="I281" s="33" t="s">
        <v>1173</v>
      </c>
      <c r="J281" s="27" t="s">
        <v>109</v>
      </c>
      <c r="K281" s="34"/>
      <c r="L281" s="34"/>
      <c r="M281" s="34"/>
      <c r="N281" s="34"/>
      <c r="O281" s="34"/>
      <c r="P281" s="29" t="s">
        <v>1174</v>
      </c>
      <c r="Q281" s="35">
        <v>2651</v>
      </c>
      <c r="R281" s="87"/>
      <c r="S281" s="81"/>
      <c r="T281" s="38" t="s">
        <v>58</v>
      </c>
      <c r="U281" s="83"/>
      <c r="V281" s="84"/>
      <c r="W281" s="85"/>
      <c r="X281" s="88"/>
      <c r="Y281" s="43"/>
    </row>
    <row r="282" spans="1:25" ht="38.25">
      <c r="A282" s="27">
        <v>1029</v>
      </c>
      <c r="B282" s="28" t="s">
        <v>1175</v>
      </c>
      <c r="C282" s="29" t="s">
        <v>1176</v>
      </c>
      <c r="D282" s="27">
        <v>2000</v>
      </c>
      <c r="E282" s="30" t="s">
        <v>1109</v>
      </c>
      <c r="F282" s="27">
        <v>11</v>
      </c>
      <c r="G282" s="33" t="s">
        <v>1177</v>
      </c>
      <c r="H282" s="110"/>
      <c r="I282" s="33" t="s">
        <v>1178</v>
      </c>
      <c r="J282" s="27" t="s">
        <v>109</v>
      </c>
      <c r="K282" s="34"/>
      <c r="L282" s="34"/>
      <c r="M282" s="34"/>
      <c r="N282" s="34"/>
      <c r="O282" s="34"/>
      <c r="P282" s="29" t="s">
        <v>1179</v>
      </c>
      <c r="Q282" s="35">
        <v>1866</v>
      </c>
      <c r="R282" s="87"/>
      <c r="S282" s="81"/>
      <c r="T282" s="38" t="s">
        <v>58</v>
      </c>
      <c r="U282" s="83"/>
      <c r="V282" s="84"/>
      <c r="W282" s="85"/>
      <c r="X282" s="88"/>
      <c r="Y282" s="43"/>
    </row>
    <row r="283" spans="1:25" ht="25.5">
      <c r="A283" s="27">
        <v>1061</v>
      </c>
      <c r="B283" s="28" t="s">
        <v>1180</v>
      </c>
      <c r="C283" s="29" t="s">
        <v>1181</v>
      </c>
      <c r="D283" s="27">
        <v>2004</v>
      </c>
      <c r="E283" s="30" t="s">
        <v>1109</v>
      </c>
      <c r="F283" s="27">
        <v>11</v>
      </c>
      <c r="G283" s="33" t="s">
        <v>1182</v>
      </c>
      <c r="H283" s="110"/>
      <c r="I283" s="33" t="s">
        <v>1178</v>
      </c>
      <c r="J283" s="27" t="s">
        <v>67</v>
      </c>
      <c r="K283" s="34"/>
      <c r="L283" s="34"/>
      <c r="M283" s="34"/>
      <c r="N283" s="113"/>
      <c r="O283" s="34"/>
      <c r="P283" s="112" t="s">
        <v>1183</v>
      </c>
      <c r="Q283" s="35">
        <v>101</v>
      </c>
      <c r="R283" s="87"/>
      <c r="S283" s="81"/>
      <c r="T283" s="146" t="s">
        <v>58</v>
      </c>
      <c r="U283" s="147"/>
      <c r="V283" s="84"/>
      <c r="W283" s="85"/>
      <c r="X283" s="88"/>
      <c r="Y283" s="43"/>
    </row>
    <row r="284" spans="1:25" ht="25.5">
      <c r="A284" s="27">
        <v>1434</v>
      </c>
      <c r="B284" s="64" t="s">
        <v>1184</v>
      </c>
      <c r="C284" s="29" t="s">
        <v>1185</v>
      </c>
      <c r="D284" s="66">
        <v>2011</v>
      </c>
      <c r="E284" s="30" t="s">
        <v>1109</v>
      </c>
      <c r="F284" s="27">
        <v>11</v>
      </c>
      <c r="G284" s="33" t="s">
        <v>1186</v>
      </c>
      <c r="H284" s="63"/>
      <c r="I284" s="31" t="s">
        <v>827</v>
      </c>
      <c r="J284" s="27" t="s">
        <v>67</v>
      </c>
      <c r="K284" s="68"/>
      <c r="L284" s="68"/>
      <c r="M284" s="68"/>
      <c r="N284" s="68"/>
      <c r="O284" s="107"/>
      <c r="P284" s="108" t="s">
        <v>1187</v>
      </c>
      <c r="Q284" s="35">
        <v>657</v>
      </c>
      <c r="R284" s="36" t="s">
        <v>58</v>
      </c>
      <c r="S284" s="81"/>
      <c r="T284" s="38" t="s">
        <v>58</v>
      </c>
      <c r="U284" s="83"/>
      <c r="V284" s="84"/>
      <c r="W284" s="85"/>
      <c r="X284" s="88"/>
      <c r="Y284" s="77"/>
    </row>
    <row r="285" spans="1:25" ht="25.5">
      <c r="A285" s="27">
        <v>1359</v>
      </c>
      <c r="B285" s="28" t="s">
        <v>1188</v>
      </c>
      <c r="C285" s="29" t="s">
        <v>1189</v>
      </c>
      <c r="D285" s="27">
        <v>2014</v>
      </c>
      <c r="E285" s="30" t="s">
        <v>1109</v>
      </c>
      <c r="F285" s="27">
        <v>11</v>
      </c>
      <c r="G285" s="33" t="s">
        <v>1190</v>
      </c>
      <c r="H285" s="110"/>
      <c r="I285" s="33" t="s">
        <v>827</v>
      </c>
      <c r="J285" s="27" t="s">
        <v>80</v>
      </c>
      <c r="K285" s="34"/>
      <c r="L285" s="34"/>
      <c r="M285" s="34"/>
      <c r="N285" s="34"/>
      <c r="O285" s="34"/>
      <c r="P285" s="89" t="s">
        <v>62</v>
      </c>
      <c r="Q285" s="92"/>
      <c r="R285" s="87"/>
      <c r="S285" s="81"/>
      <c r="T285" s="38" t="s">
        <v>58</v>
      </c>
      <c r="U285" s="83"/>
      <c r="V285" s="84"/>
      <c r="W285" s="85"/>
      <c r="X285" s="88"/>
      <c r="Y285" s="43"/>
    </row>
    <row r="286" spans="1:25" ht="25.5">
      <c r="A286" s="27">
        <v>1456</v>
      </c>
      <c r="B286" s="28" t="s">
        <v>1191</v>
      </c>
      <c r="C286" s="29" t="s">
        <v>1192</v>
      </c>
      <c r="D286" s="27">
        <v>2008</v>
      </c>
      <c r="E286" s="30" t="s">
        <v>1109</v>
      </c>
      <c r="F286" s="27">
        <v>11</v>
      </c>
      <c r="G286" s="33" t="s">
        <v>1193</v>
      </c>
      <c r="H286" s="110"/>
      <c r="I286" s="33" t="s">
        <v>827</v>
      </c>
      <c r="J286" s="27" t="s">
        <v>67</v>
      </c>
      <c r="K286" s="34"/>
      <c r="L286" s="34"/>
      <c r="M286" s="34"/>
      <c r="N286" s="34"/>
      <c r="O286" s="34"/>
      <c r="P286" s="29" t="s">
        <v>1194</v>
      </c>
      <c r="Q286" s="35">
        <v>1016</v>
      </c>
      <c r="R286" s="87"/>
      <c r="S286" s="81"/>
      <c r="T286" s="38" t="s">
        <v>58</v>
      </c>
      <c r="U286" s="83"/>
      <c r="V286" s="84"/>
      <c r="W286" s="85"/>
      <c r="X286" s="88"/>
      <c r="Y286" s="43"/>
    </row>
    <row r="287" spans="1:25" ht="25.5">
      <c r="A287" s="27">
        <v>1100</v>
      </c>
      <c r="B287" s="28" t="s">
        <v>1195</v>
      </c>
      <c r="C287" s="29" t="s">
        <v>1196</v>
      </c>
      <c r="D287" s="27">
        <v>2007</v>
      </c>
      <c r="E287" s="30" t="s">
        <v>1109</v>
      </c>
      <c r="F287" s="27">
        <v>11</v>
      </c>
      <c r="G287" s="33" t="s">
        <v>1197</v>
      </c>
      <c r="H287" s="110"/>
      <c r="I287" s="33" t="s">
        <v>827</v>
      </c>
      <c r="J287" s="27" t="s">
        <v>67</v>
      </c>
      <c r="K287" s="34"/>
      <c r="L287" s="34"/>
      <c r="M287" s="34"/>
      <c r="N287" s="34"/>
      <c r="O287" s="34"/>
      <c r="P287" s="112" t="s">
        <v>1198</v>
      </c>
      <c r="Q287" s="35" t="s">
        <v>1199</v>
      </c>
      <c r="R287" s="87"/>
      <c r="S287" s="81"/>
      <c r="T287" s="38" t="s">
        <v>58</v>
      </c>
      <c r="U287" s="83"/>
      <c r="V287" s="84"/>
      <c r="W287" s="85"/>
      <c r="X287" s="88"/>
      <c r="Y287" s="43"/>
    </row>
    <row r="288" spans="1:25" ht="25.5">
      <c r="A288" s="27">
        <v>1302</v>
      </c>
      <c r="B288" s="28" t="s">
        <v>1200</v>
      </c>
      <c r="C288" s="29" t="s">
        <v>1201</v>
      </c>
      <c r="D288" s="27">
        <v>2013</v>
      </c>
      <c r="E288" s="30" t="s">
        <v>1109</v>
      </c>
      <c r="F288" s="27">
        <v>11</v>
      </c>
      <c r="G288" s="33" t="s">
        <v>1202</v>
      </c>
      <c r="H288" s="110"/>
      <c r="I288" s="33" t="s">
        <v>827</v>
      </c>
      <c r="J288" s="27" t="s">
        <v>56</v>
      </c>
      <c r="K288" s="34"/>
      <c r="L288" s="34"/>
      <c r="M288" s="34"/>
      <c r="N288" s="34"/>
      <c r="O288" s="34"/>
      <c r="P288" s="89" t="s">
        <v>62</v>
      </c>
      <c r="Q288" s="92"/>
      <c r="R288" s="87"/>
      <c r="S288" s="81"/>
      <c r="T288" s="38" t="s">
        <v>58</v>
      </c>
      <c r="U288" s="83"/>
      <c r="V288" s="84"/>
      <c r="W288" s="85"/>
      <c r="X288" s="88"/>
      <c r="Y288" s="43"/>
    </row>
    <row r="289" spans="1:25" ht="25.5">
      <c r="A289" s="27">
        <v>1455</v>
      </c>
      <c r="B289" s="28" t="s">
        <v>1203</v>
      </c>
      <c r="C289" s="29" t="s">
        <v>1204</v>
      </c>
      <c r="D289" s="27">
        <v>2009</v>
      </c>
      <c r="E289" s="30" t="s">
        <v>1109</v>
      </c>
      <c r="F289" s="27">
        <v>11</v>
      </c>
      <c r="G289" s="33" t="s">
        <v>1205</v>
      </c>
      <c r="H289" s="110"/>
      <c r="I289" s="33" t="s">
        <v>827</v>
      </c>
      <c r="J289" s="27" t="s">
        <v>129</v>
      </c>
      <c r="K289" s="34"/>
      <c r="L289" s="34"/>
      <c r="M289" s="34"/>
      <c r="N289" s="34"/>
      <c r="O289" s="34"/>
      <c r="P289" s="90" t="s">
        <v>62</v>
      </c>
      <c r="Q289" s="92"/>
      <c r="R289" s="36" t="s">
        <v>1206</v>
      </c>
      <c r="S289" s="81"/>
      <c r="T289" s="38" t="s">
        <v>58</v>
      </c>
      <c r="U289" s="83"/>
      <c r="V289" s="84"/>
      <c r="W289" s="85"/>
      <c r="X289" s="88"/>
      <c r="Y289" s="43"/>
    </row>
    <row r="290" spans="1:25" ht="25.5">
      <c r="A290" s="27">
        <v>1172</v>
      </c>
      <c r="B290" s="64" t="s">
        <v>1207</v>
      </c>
      <c r="C290" s="29" t="s">
        <v>1208</v>
      </c>
      <c r="D290" s="66">
        <v>2010</v>
      </c>
      <c r="E290" s="30" t="s">
        <v>1109</v>
      </c>
      <c r="F290" s="27">
        <v>11</v>
      </c>
      <c r="G290" s="33" t="s">
        <v>1209</v>
      </c>
      <c r="H290" s="63"/>
      <c r="I290" s="31" t="s">
        <v>827</v>
      </c>
      <c r="J290" s="27" t="s">
        <v>255</v>
      </c>
      <c r="K290" s="68"/>
      <c r="L290" s="68"/>
      <c r="M290" s="68"/>
      <c r="N290" s="68"/>
      <c r="O290" s="107"/>
      <c r="P290" s="108" t="s">
        <v>1210</v>
      </c>
      <c r="Q290" s="35">
        <v>8541</v>
      </c>
      <c r="R290" s="87"/>
      <c r="S290" s="81"/>
      <c r="T290" s="38" t="s">
        <v>58</v>
      </c>
      <c r="U290" s="83"/>
      <c r="V290" s="84"/>
      <c r="W290" s="85"/>
      <c r="X290" s="88"/>
      <c r="Y290" s="77"/>
    </row>
    <row r="291" spans="1:25" ht="25.5">
      <c r="A291" s="27">
        <v>1205</v>
      </c>
      <c r="B291" s="28" t="s">
        <v>1211</v>
      </c>
      <c r="C291" s="29" t="s">
        <v>1212</v>
      </c>
      <c r="D291" s="27">
        <v>2011</v>
      </c>
      <c r="E291" s="30" t="s">
        <v>1109</v>
      </c>
      <c r="F291" s="27">
        <v>11</v>
      </c>
      <c r="G291" s="33" t="s">
        <v>1213</v>
      </c>
      <c r="H291" s="110"/>
      <c r="I291" s="33" t="s">
        <v>827</v>
      </c>
      <c r="J291" s="27" t="s">
        <v>80</v>
      </c>
      <c r="K291" s="34"/>
      <c r="L291" s="34"/>
      <c r="M291" s="34"/>
      <c r="N291" s="34"/>
      <c r="O291" s="34"/>
      <c r="P291" s="29" t="s">
        <v>1214</v>
      </c>
      <c r="Q291" s="35">
        <v>6078</v>
      </c>
      <c r="R291" s="87"/>
      <c r="S291" s="37" t="s">
        <v>90</v>
      </c>
      <c r="T291" s="146" t="s">
        <v>58</v>
      </c>
      <c r="U291" s="147"/>
      <c r="V291" s="84"/>
      <c r="W291" s="85"/>
      <c r="X291" s="88"/>
      <c r="Y291" s="43"/>
    </row>
    <row r="292" spans="1:25" ht="38.25">
      <c r="A292" s="27">
        <v>1022</v>
      </c>
      <c r="B292" s="28" t="s">
        <v>1215</v>
      </c>
      <c r="C292" s="29" t="s">
        <v>1216</v>
      </c>
      <c r="D292" s="27">
        <v>1999</v>
      </c>
      <c r="E292" s="30" t="s">
        <v>1109</v>
      </c>
      <c r="F292" s="27">
        <v>11</v>
      </c>
      <c r="G292" s="33" t="s">
        <v>1217</v>
      </c>
      <c r="H292" s="110"/>
      <c r="I292" s="33" t="s">
        <v>827</v>
      </c>
      <c r="J292" s="27" t="s">
        <v>67</v>
      </c>
      <c r="K292" s="34"/>
      <c r="L292" s="34"/>
      <c r="M292" s="34"/>
      <c r="N292" s="34"/>
      <c r="O292" s="34"/>
      <c r="P292" s="29" t="s">
        <v>1218</v>
      </c>
      <c r="Q292" s="35">
        <v>7201</v>
      </c>
      <c r="R292" s="87"/>
      <c r="S292" s="81"/>
      <c r="T292" s="38" t="s">
        <v>58</v>
      </c>
      <c r="U292" s="83"/>
      <c r="V292" s="84"/>
      <c r="W292" s="85"/>
      <c r="X292" s="88"/>
      <c r="Y292" s="43"/>
    </row>
    <row r="293" spans="1:25" ht="25.5">
      <c r="A293" s="27">
        <v>1304</v>
      </c>
      <c r="B293" s="64" t="s">
        <v>1219</v>
      </c>
      <c r="C293" s="29" t="s">
        <v>1220</v>
      </c>
      <c r="D293" s="66">
        <v>2013</v>
      </c>
      <c r="E293" s="30" t="s">
        <v>1109</v>
      </c>
      <c r="F293" s="27">
        <v>11</v>
      </c>
      <c r="G293" s="31" t="s">
        <v>1221</v>
      </c>
      <c r="H293" s="63"/>
      <c r="I293" s="31" t="s">
        <v>827</v>
      </c>
      <c r="J293" s="27" t="s">
        <v>56</v>
      </c>
      <c r="K293" s="68"/>
      <c r="L293" s="68"/>
      <c r="M293" s="68"/>
      <c r="N293" s="68"/>
      <c r="O293" s="107"/>
      <c r="P293" s="108" t="s">
        <v>1222</v>
      </c>
      <c r="Q293" s="35">
        <v>2041</v>
      </c>
      <c r="R293" s="87"/>
      <c r="S293" s="37" t="s">
        <v>58</v>
      </c>
      <c r="T293" s="38" t="s">
        <v>58</v>
      </c>
      <c r="U293" s="83"/>
      <c r="V293" s="84"/>
      <c r="W293" s="85"/>
      <c r="X293" s="88"/>
      <c r="Y293" s="77"/>
    </row>
    <row r="294" spans="1:25" ht="38.25">
      <c r="A294" s="27">
        <v>1457</v>
      </c>
      <c r="B294" s="28" t="s">
        <v>1223</v>
      </c>
      <c r="C294" s="29" t="s">
        <v>1224</v>
      </c>
      <c r="D294" s="27">
        <v>2012</v>
      </c>
      <c r="E294" s="30" t="s">
        <v>1109</v>
      </c>
      <c r="F294" s="27">
        <v>11</v>
      </c>
      <c r="G294" s="33" t="s">
        <v>1225</v>
      </c>
      <c r="H294" s="110"/>
      <c r="I294" s="33" t="s">
        <v>827</v>
      </c>
      <c r="J294" s="27" t="s">
        <v>67</v>
      </c>
      <c r="K294" s="34"/>
      <c r="L294" s="34"/>
      <c r="M294" s="34"/>
      <c r="N294" s="34"/>
      <c r="O294" s="34"/>
      <c r="P294" s="29" t="s">
        <v>1226</v>
      </c>
      <c r="Q294" s="35">
        <v>762</v>
      </c>
      <c r="R294" s="36" t="s">
        <v>260</v>
      </c>
      <c r="S294" s="81"/>
      <c r="T294" s="38" t="s">
        <v>58</v>
      </c>
      <c r="U294" s="83"/>
      <c r="V294" s="84"/>
      <c r="W294" s="85"/>
      <c r="X294" s="88"/>
      <c r="Y294" s="43"/>
    </row>
    <row r="295" spans="1:25" ht="25.5">
      <c r="A295" s="27">
        <v>1362</v>
      </c>
      <c r="B295" s="64" t="s">
        <v>1227</v>
      </c>
      <c r="C295" s="29" t="s">
        <v>1228</v>
      </c>
      <c r="D295" s="66">
        <v>2014</v>
      </c>
      <c r="E295" s="30" t="s">
        <v>1109</v>
      </c>
      <c r="F295" s="27">
        <v>11</v>
      </c>
      <c r="G295" s="33" t="s">
        <v>1229</v>
      </c>
      <c r="H295" s="63"/>
      <c r="I295" s="31" t="s">
        <v>827</v>
      </c>
      <c r="J295" s="27" t="s">
        <v>56</v>
      </c>
      <c r="K295" s="68"/>
      <c r="L295" s="68"/>
      <c r="M295" s="68"/>
      <c r="N295" s="68"/>
      <c r="O295" s="107"/>
      <c r="P295" s="108" t="s">
        <v>1230</v>
      </c>
      <c r="Q295" s="35">
        <v>3334</v>
      </c>
      <c r="R295" s="87"/>
      <c r="S295" s="81"/>
      <c r="T295" s="38" t="s">
        <v>58</v>
      </c>
      <c r="U295" s="83"/>
      <c r="V295" s="84"/>
      <c r="W295" s="85"/>
      <c r="X295" s="88"/>
      <c r="Y295" s="77"/>
    </row>
    <row r="296" spans="1:25" ht="25.5">
      <c r="A296" s="27">
        <v>1101</v>
      </c>
      <c r="B296" s="28" t="s">
        <v>1231</v>
      </c>
      <c r="C296" s="29" t="s">
        <v>1232</v>
      </c>
      <c r="D296" s="27">
        <v>2007</v>
      </c>
      <c r="E296" s="30" t="s">
        <v>1109</v>
      </c>
      <c r="F296" s="27">
        <v>11</v>
      </c>
      <c r="G296" s="33" t="s">
        <v>1233</v>
      </c>
      <c r="H296" s="110"/>
      <c r="I296" s="33" t="s">
        <v>827</v>
      </c>
      <c r="J296" s="27" t="s">
        <v>109</v>
      </c>
      <c r="K296" s="34"/>
      <c r="L296" s="34"/>
      <c r="M296" s="34"/>
      <c r="N296" s="34"/>
      <c r="O296" s="34"/>
      <c r="P296" s="29" t="s">
        <v>1234</v>
      </c>
      <c r="Q296" s="35" t="s">
        <v>1235</v>
      </c>
      <c r="R296" s="87"/>
      <c r="S296" s="81"/>
      <c r="T296" s="38" t="s">
        <v>58</v>
      </c>
      <c r="U296" s="83"/>
      <c r="V296" s="84"/>
      <c r="W296" s="85"/>
      <c r="X296" s="88"/>
      <c r="Y296" s="43"/>
    </row>
    <row r="297" spans="1:25" ht="12.75">
      <c r="A297" s="27">
        <v>1541</v>
      </c>
      <c r="B297" s="64" t="s">
        <v>1236</v>
      </c>
      <c r="C297" s="78" t="str">
        <f>HYPERLINK("http://nomenklatura.okfnlabs.org/","http://nomenklatura.okfnlabs.org/")</f>
        <v>http://nomenklatura.okfnlabs.org/</v>
      </c>
      <c r="D297" s="66">
        <v>2012</v>
      </c>
      <c r="E297" s="64" t="s">
        <v>1109</v>
      </c>
      <c r="F297" s="27">
        <v>11</v>
      </c>
      <c r="G297" s="67" t="s">
        <v>1237</v>
      </c>
      <c r="H297" s="63" t="s">
        <v>84</v>
      </c>
      <c r="I297" s="30" t="s">
        <v>1238</v>
      </c>
      <c r="J297" s="27"/>
      <c r="K297" s="68"/>
      <c r="L297" s="68"/>
      <c r="M297" s="68"/>
      <c r="N297" s="68"/>
      <c r="O297" s="68"/>
      <c r="P297" s="123" t="s">
        <v>62</v>
      </c>
      <c r="Q297" s="92"/>
      <c r="R297" s="87"/>
      <c r="S297" s="81"/>
      <c r="T297" s="148" t="s">
        <v>58</v>
      </c>
      <c r="U297" s="149"/>
      <c r="V297" s="84"/>
      <c r="W297" s="85"/>
      <c r="X297" s="86"/>
      <c r="Y297" s="77"/>
    </row>
    <row r="298" spans="1:25" ht="12.75">
      <c r="A298" s="27">
        <v>1303</v>
      </c>
      <c r="B298" s="28" t="s">
        <v>1239</v>
      </c>
      <c r="C298" s="29" t="s">
        <v>1240</v>
      </c>
      <c r="D298" s="27">
        <v>2013</v>
      </c>
      <c r="E298" s="30" t="s">
        <v>1109</v>
      </c>
      <c r="F298" s="27">
        <v>11</v>
      </c>
      <c r="G298" s="33" t="s">
        <v>1241</v>
      </c>
      <c r="H298" s="110"/>
      <c r="I298" s="33" t="s">
        <v>955</v>
      </c>
      <c r="J298" s="27" t="s">
        <v>67</v>
      </c>
      <c r="K298" s="34"/>
      <c r="L298" s="34"/>
      <c r="M298" s="34"/>
      <c r="N298" s="34"/>
      <c r="O298" s="34"/>
      <c r="P298" s="112" t="s">
        <v>1242</v>
      </c>
      <c r="Q298" s="35">
        <v>24</v>
      </c>
      <c r="R298" s="87"/>
      <c r="S298" s="81"/>
      <c r="T298" s="38" t="s">
        <v>58</v>
      </c>
      <c r="U298" s="83"/>
      <c r="V298" s="84"/>
      <c r="W298" s="85"/>
      <c r="X298" s="88"/>
      <c r="Y298" s="43"/>
    </row>
    <row r="299" spans="1:25" ht="38.25">
      <c r="A299" s="27">
        <v>1361</v>
      </c>
      <c r="B299" s="64" t="s">
        <v>1243</v>
      </c>
      <c r="C299" s="29" t="s">
        <v>1244</v>
      </c>
      <c r="D299" s="66">
        <v>2014</v>
      </c>
      <c r="E299" s="30" t="s">
        <v>1109</v>
      </c>
      <c r="F299" s="27">
        <v>11</v>
      </c>
      <c r="G299" s="33" t="s">
        <v>1245</v>
      </c>
      <c r="H299" s="63"/>
      <c r="I299" s="31" t="s">
        <v>66</v>
      </c>
      <c r="J299" s="27" t="s">
        <v>1246</v>
      </c>
      <c r="K299" s="68"/>
      <c r="L299" s="68"/>
      <c r="M299" s="68"/>
      <c r="N299" s="68"/>
      <c r="O299" s="107"/>
      <c r="P299" s="108" t="s">
        <v>1247</v>
      </c>
      <c r="Q299" s="35">
        <v>173</v>
      </c>
      <c r="R299" s="87"/>
      <c r="S299" s="81"/>
      <c r="T299" s="38" t="s">
        <v>58</v>
      </c>
      <c r="U299" s="83"/>
      <c r="V299" s="84"/>
      <c r="W299" s="85"/>
      <c r="X299" s="88"/>
      <c r="Y299" s="77"/>
    </row>
    <row r="300" spans="1:25" ht="25.5">
      <c r="A300" s="27">
        <v>1173</v>
      </c>
      <c r="B300" s="28" t="s">
        <v>1248</v>
      </c>
      <c r="C300" s="29" t="s">
        <v>1249</v>
      </c>
      <c r="D300" s="27">
        <v>2010</v>
      </c>
      <c r="E300" s="30" t="s">
        <v>1250</v>
      </c>
      <c r="F300" s="27">
        <v>12</v>
      </c>
      <c r="G300" s="33" t="s">
        <v>1251</v>
      </c>
      <c r="H300" s="110"/>
      <c r="I300" s="33" t="s">
        <v>1252</v>
      </c>
      <c r="J300" s="27" t="s">
        <v>67</v>
      </c>
      <c r="K300" s="34"/>
      <c r="L300" s="34"/>
      <c r="M300" s="34"/>
      <c r="N300" s="34"/>
      <c r="O300" s="34"/>
      <c r="P300" s="89" t="s">
        <v>62</v>
      </c>
      <c r="Q300" s="92"/>
      <c r="R300" s="87"/>
      <c r="S300" s="81"/>
      <c r="T300" s="38" t="s">
        <v>58</v>
      </c>
      <c r="U300" s="39" t="s">
        <v>58</v>
      </c>
      <c r="V300" s="84"/>
      <c r="W300" s="85"/>
      <c r="X300" s="88"/>
      <c r="Y300" s="43"/>
    </row>
    <row r="301" spans="1:25" ht="12.75">
      <c r="A301" s="27">
        <v>1414</v>
      </c>
      <c r="B301" s="28" t="s">
        <v>1253</v>
      </c>
      <c r="C301" s="29" t="s">
        <v>1254</v>
      </c>
      <c r="D301" s="27">
        <v>2012</v>
      </c>
      <c r="E301" s="30" t="s">
        <v>1250</v>
      </c>
      <c r="F301" s="27">
        <v>12</v>
      </c>
      <c r="G301" s="33" t="s">
        <v>1255</v>
      </c>
      <c r="H301" s="110"/>
      <c r="I301" s="33" t="s">
        <v>1252</v>
      </c>
      <c r="J301" s="27" t="s">
        <v>67</v>
      </c>
      <c r="K301" s="34"/>
      <c r="L301" s="34"/>
      <c r="M301" s="34"/>
      <c r="N301" s="34"/>
      <c r="O301" s="34"/>
      <c r="P301" s="29" t="s">
        <v>1256</v>
      </c>
      <c r="Q301" s="35">
        <v>2215</v>
      </c>
      <c r="R301" s="87"/>
      <c r="S301" s="81"/>
      <c r="T301" s="38" t="s">
        <v>58</v>
      </c>
      <c r="U301" s="39" t="s">
        <v>58</v>
      </c>
      <c r="V301" s="84"/>
      <c r="W301" s="85"/>
      <c r="X301" s="88"/>
      <c r="Y301" s="43"/>
    </row>
    <row r="302" spans="1:25" ht="25.5">
      <c r="A302" s="27">
        <v>1503</v>
      </c>
      <c r="B302" s="64" t="s">
        <v>1257</v>
      </c>
      <c r="C302" s="150" t="s">
        <v>1258</v>
      </c>
      <c r="D302" s="66">
        <v>2008</v>
      </c>
      <c r="E302" s="67" t="s">
        <v>1250</v>
      </c>
      <c r="F302" s="27">
        <v>12</v>
      </c>
      <c r="G302" s="67" t="s">
        <v>1259</v>
      </c>
      <c r="H302" s="63"/>
      <c r="I302" s="30" t="s">
        <v>1252</v>
      </c>
      <c r="J302" s="27" t="s">
        <v>80</v>
      </c>
      <c r="K302" s="68"/>
      <c r="L302" s="68"/>
      <c r="M302" s="68"/>
      <c r="N302" s="68"/>
      <c r="O302" s="68"/>
      <c r="P302" s="69" t="s">
        <v>1260</v>
      </c>
      <c r="Q302" s="35">
        <v>3581</v>
      </c>
      <c r="R302" s="116"/>
      <c r="S302" s="71"/>
      <c r="T302" s="140" t="s">
        <v>58</v>
      </c>
      <c r="U302" s="73"/>
      <c r="V302" s="74"/>
      <c r="W302" s="75"/>
      <c r="X302" s="76"/>
      <c r="Y302" s="77"/>
    </row>
    <row r="303" spans="1:25" ht="25.5">
      <c r="A303" s="27">
        <v>1122</v>
      </c>
      <c r="B303" s="28" t="s">
        <v>1261</v>
      </c>
      <c r="C303" s="29" t="s">
        <v>1262</v>
      </c>
      <c r="D303" s="27">
        <v>2008</v>
      </c>
      <c r="E303" s="30" t="s">
        <v>1250</v>
      </c>
      <c r="F303" s="27">
        <v>12</v>
      </c>
      <c r="G303" s="33" t="s">
        <v>1263</v>
      </c>
      <c r="H303" s="110"/>
      <c r="I303" s="33" t="s">
        <v>1252</v>
      </c>
      <c r="J303" s="27" t="s">
        <v>67</v>
      </c>
      <c r="K303" s="34"/>
      <c r="L303" s="34"/>
      <c r="M303" s="34"/>
      <c r="N303" s="34"/>
      <c r="O303" s="34"/>
      <c r="P303" s="89" t="s">
        <v>62</v>
      </c>
      <c r="Q303" s="92"/>
      <c r="R303" s="87"/>
      <c r="S303" s="81"/>
      <c r="T303" s="38" t="s">
        <v>58</v>
      </c>
      <c r="U303" s="39" t="s">
        <v>58</v>
      </c>
      <c r="V303" s="84"/>
      <c r="W303" s="85"/>
      <c r="X303" s="88"/>
      <c r="Y303" s="43"/>
    </row>
    <row r="304" spans="1:25" ht="38.25">
      <c r="A304" s="27">
        <v>1146</v>
      </c>
      <c r="B304" s="28" t="s">
        <v>1264</v>
      </c>
      <c r="C304" s="29" t="s">
        <v>1265</v>
      </c>
      <c r="D304" s="27">
        <v>2009</v>
      </c>
      <c r="E304" s="30" t="s">
        <v>1250</v>
      </c>
      <c r="F304" s="27">
        <v>12</v>
      </c>
      <c r="G304" s="33" t="s">
        <v>1266</v>
      </c>
      <c r="H304" s="110"/>
      <c r="I304" s="33" t="s">
        <v>1252</v>
      </c>
      <c r="J304" s="27" t="s">
        <v>67</v>
      </c>
      <c r="K304" s="34"/>
      <c r="L304" s="34"/>
      <c r="M304" s="34"/>
      <c r="N304" s="34"/>
      <c r="O304" s="34"/>
      <c r="P304" s="29" t="s">
        <v>1267</v>
      </c>
      <c r="Q304" s="35" t="s">
        <v>1268</v>
      </c>
      <c r="R304" s="87"/>
      <c r="S304" s="81"/>
      <c r="T304" s="38" t="s">
        <v>58</v>
      </c>
      <c r="U304" s="39" t="s">
        <v>58</v>
      </c>
      <c r="V304" s="84"/>
      <c r="W304" s="85"/>
      <c r="X304" s="88"/>
      <c r="Y304" s="43"/>
    </row>
    <row r="305" spans="1:25" ht="12.75">
      <c r="A305" s="27">
        <v>1363</v>
      </c>
      <c r="B305" s="28" t="s">
        <v>1269</v>
      </c>
      <c r="C305" s="29" t="s">
        <v>1270</v>
      </c>
      <c r="D305" s="27">
        <v>2014</v>
      </c>
      <c r="E305" s="30" t="s">
        <v>1250</v>
      </c>
      <c r="F305" s="27">
        <v>12</v>
      </c>
      <c r="G305" s="33" t="s">
        <v>1271</v>
      </c>
      <c r="H305" s="110"/>
      <c r="I305" s="33" t="s">
        <v>1252</v>
      </c>
      <c r="J305" s="27" t="s">
        <v>67</v>
      </c>
      <c r="K305" s="34"/>
      <c r="L305" s="34"/>
      <c r="M305" s="34"/>
      <c r="N305" s="34"/>
      <c r="O305" s="34"/>
      <c r="P305" s="89" t="s">
        <v>62</v>
      </c>
      <c r="Q305" s="92"/>
      <c r="R305" s="87"/>
      <c r="S305" s="81"/>
      <c r="T305" s="38" t="s">
        <v>58</v>
      </c>
      <c r="U305" s="83"/>
      <c r="V305" s="84"/>
      <c r="W305" s="85"/>
      <c r="X305" s="88"/>
      <c r="Y305" s="43"/>
    </row>
    <row r="306" spans="1:25" ht="25.5">
      <c r="A306" s="27">
        <v>1364</v>
      </c>
      <c r="B306" s="28" t="s">
        <v>1272</v>
      </c>
      <c r="C306" s="29" t="s">
        <v>1273</v>
      </c>
      <c r="D306" s="27">
        <v>2014</v>
      </c>
      <c r="E306" s="30" t="s">
        <v>1250</v>
      </c>
      <c r="F306" s="27">
        <v>12</v>
      </c>
      <c r="G306" s="33" t="s">
        <v>1274</v>
      </c>
      <c r="H306" s="110"/>
      <c r="I306" s="33" t="s">
        <v>1252</v>
      </c>
      <c r="J306" s="27" t="s">
        <v>67</v>
      </c>
      <c r="K306" s="34"/>
      <c r="L306" s="34"/>
      <c r="M306" s="34"/>
      <c r="N306" s="34"/>
      <c r="O306" s="34"/>
      <c r="P306" s="90" t="s">
        <v>62</v>
      </c>
      <c r="Q306" s="92"/>
      <c r="R306" s="87"/>
      <c r="S306" s="81"/>
      <c r="T306" s="38" t="s">
        <v>58</v>
      </c>
      <c r="U306" s="39" t="s">
        <v>58</v>
      </c>
      <c r="V306" s="84"/>
      <c r="W306" s="85"/>
      <c r="X306" s="88"/>
      <c r="Y306" s="43"/>
    </row>
    <row r="307" spans="1:25" ht="12.75">
      <c r="A307" s="27">
        <v>1239</v>
      </c>
      <c r="B307" s="28" t="s">
        <v>1275</v>
      </c>
      <c r="C307" s="29" t="s">
        <v>1276</v>
      </c>
      <c r="D307" s="27">
        <v>2012</v>
      </c>
      <c r="E307" s="30" t="s">
        <v>1250</v>
      </c>
      <c r="F307" s="27">
        <v>12</v>
      </c>
      <c r="G307" s="33" t="s">
        <v>1277</v>
      </c>
      <c r="H307" s="110"/>
      <c r="I307" s="33" t="s">
        <v>1252</v>
      </c>
      <c r="J307" s="27" t="s">
        <v>67</v>
      </c>
      <c r="K307" s="34"/>
      <c r="L307" s="34"/>
      <c r="M307" s="34"/>
      <c r="N307" s="34"/>
      <c r="O307" s="34"/>
      <c r="P307" s="112" t="s">
        <v>1278</v>
      </c>
      <c r="Q307" s="35" t="s">
        <v>1279</v>
      </c>
      <c r="R307" s="87"/>
      <c r="S307" s="81"/>
      <c r="T307" s="38" t="s">
        <v>58</v>
      </c>
      <c r="U307" s="39" t="s">
        <v>58</v>
      </c>
      <c r="V307" s="84"/>
      <c r="W307" s="85"/>
      <c r="X307" s="88"/>
      <c r="Y307" s="43"/>
    </row>
    <row r="308" spans="1:25" ht="25.5">
      <c r="A308" s="27">
        <v>1415</v>
      </c>
      <c r="B308" s="28" t="s">
        <v>1280</v>
      </c>
      <c r="C308" s="29" t="s">
        <v>1281</v>
      </c>
      <c r="D308" s="27">
        <v>2014</v>
      </c>
      <c r="E308" s="30" t="s">
        <v>1250</v>
      </c>
      <c r="F308" s="27">
        <v>12</v>
      </c>
      <c r="G308" s="33" t="s">
        <v>1282</v>
      </c>
      <c r="H308" s="110"/>
      <c r="I308" s="33" t="s">
        <v>1252</v>
      </c>
      <c r="J308" s="27" t="s">
        <v>67</v>
      </c>
      <c r="K308" s="34"/>
      <c r="L308" s="34"/>
      <c r="M308" s="34"/>
      <c r="N308" s="34"/>
      <c r="O308" s="34"/>
      <c r="P308" s="112" t="s">
        <v>1283</v>
      </c>
      <c r="Q308" s="35">
        <v>447</v>
      </c>
      <c r="R308" s="87"/>
      <c r="S308" s="81"/>
      <c r="T308" s="38" t="s">
        <v>58</v>
      </c>
      <c r="U308" s="83"/>
      <c r="V308" s="84"/>
      <c r="W308" s="85"/>
      <c r="X308" s="88"/>
      <c r="Y308" s="43"/>
    </row>
    <row r="309" spans="1:25" ht="38.25">
      <c r="A309" s="27">
        <v>1305</v>
      </c>
      <c r="B309" s="28" t="s">
        <v>1284</v>
      </c>
      <c r="C309" s="29" t="s">
        <v>1285</v>
      </c>
      <c r="D309" s="27">
        <v>2013</v>
      </c>
      <c r="E309" s="30" t="s">
        <v>1250</v>
      </c>
      <c r="F309" s="27">
        <v>12</v>
      </c>
      <c r="G309" s="33" t="s">
        <v>1286</v>
      </c>
      <c r="H309" s="110"/>
      <c r="I309" s="33" t="s">
        <v>1252</v>
      </c>
      <c r="J309" s="27" t="s">
        <v>67</v>
      </c>
      <c r="K309" s="34"/>
      <c r="L309" s="34"/>
      <c r="M309" s="34"/>
      <c r="N309" s="34"/>
      <c r="O309" s="34"/>
      <c r="P309" s="29" t="s">
        <v>1287</v>
      </c>
      <c r="Q309" s="35">
        <v>6647</v>
      </c>
      <c r="R309" s="87"/>
      <c r="S309" s="81"/>
      <c r="T309" s="38" t="s">
        <v>58</v>
      </c>
      <c r="U309" s="39" t="s">
        <v>58</v>
      </c>
      <c r="V309" s="84"/>
      <c r="W309" s="85"/>
      <c r="X309" s="88"/>
      <c r="Y309" s="43"/>
    </row>
    <row r="310" spans="1:25" ht="25.5">
      <c r="A310" s="27">
        <v>1050</v>
      </c>
      <c r="B310" s="28" t="s">
        <v>1288</v>
      </c>
      <c r="C310" s="29" t="s">
        <v>1289</v>
      </c>
      <c r="D310" s="27">
        <v>2003</v>
      </c>
      <c r="E310" s="30" t="s">
        <v>1250</v>
      </c>
      <c r="F310" s="27">
        <v>12</v>
      </c>
      <c r="G310" s="33" t="s">
        <v>1290</v>
      </c>
      <c r="H310" s="110"/>
      <c r="I310" s="33" t="s">
        <v>1252</v>
      </c>
      <c r="J310" s="27" t="s">
        <v>67</v>
      </c>
      <c r="K310" s="34"/>
      <c r="L310" s="34"/>
      <c r="M310" s="34"/>
      <c r="N310" s="34"/>
      <c r="O310" s="34"/>
      <c r="P310" s="29" t="s">
        <v>1291</v>
      </c>
      <c r="Q310" s="35" t="s">
        <v>1292</v>
      </c>
      <c r="R310" s="87"/>
      <c r="S310" s="81"/>
      <c r="T310" s="38" t="s">
        <v>58</v>
      </c>
      <c r="U310" s="39" t="s">
        <v>58</v>
      </c>
      <c r="V310" s="84"/>
      <c r="W310" s="85"/>
      <c r="X310" s="88"/>
      <c r="Y310" s="43"/>
    </row>
    <row r="311" spans="1:25" ht="12.75">
      <c r="A311" s="27">
        <v>1417</v>
      </c>
      <c r="B311" s="28" t="s">
        <v>1293</v>
      </c>
      <c r="C311" s="29" t="s">
        <v>1294</v>
      </c>
      <c r="D311" s="27">
        <v>2013</v>
      </c>
      <c r="E311" s="30" t="s">
        <v>1250</v>
      </c>
      <c r="F311" s="27">
        <v>12</v>
      </c>
      <c r="G311" s="33" t="s">
        <v>1295</v>
      </c>
      <c r="H311" s="110"/>
      <c r="I311" s="33" t="s">
        <v>1252</v>
      </c>
      <c r="J311" s="27" t="s">
        <v>67</v>
      </c>
      <c r="K311" s="34"/>
      <c r="L311" s="34"/>
      <c r="M311" s="34"/>
      <c r="N311" s="34"/>
      <c r="O311" s="34"/>
      <c r="P311" s="29" t="s">
        <v>1291</v>
      </c>
      <c r="Q311" s="35" t="s">
        <v>1292</v>
      </c>
      <c r="R311" s="87"/>
      <c r="S311" s="81"/>
      <c r="T311" s="38" t="s">
        <v>58</v>
      </c>
      <c r="U311" s="39" t="s">
        <v>58</v>
      </c>
      <c r="V311" s="84"/>
      <c r="W311" s="85"/>
      <c r="X311" s="88"/>
      <c r="Y311" s="43"/>
    </row>
    <row r="312" spans="1:25" ht="25.5">
      <c r="A312" s="27">
        <v>1505</v>
      </c>
      <c r="B312" s="64" t="s">
        <v>1296</v>
      </c>
      <c r="C312" s="65" t="s">
        <v>1297</v>
      </c>
      <c r="D312" s="66">
        <v>2011</v>
      </c>
      <c r="E312" s="67" t="s">
        <v>1250</v>
      </c>
      <c r="F312" s="27">
        <v>12</v>
      </c>
      <c r="G312" s="67" t="s">
        <v>1298</v>
      </c>
      <c r="H312" s="63"/>
      <c r="I312" s="30" t="s">
        <v>1252</v>
      </c>
      <c r="J312" s="27" t="s">
        <v>67</v>
      </c>
      <c r="K312" s="68"/>
      <c r="L312" s="68"/>
      <c r="M312" s="68"/>
      <c r="N312" s="68"/>
      <c r="O312" s="68"/>
      <c r="P312" s="69" t="s">
        <v>854</v>
      </c>
      <c r="Q312" s="35">
        <v>5132</v>
      </c>
      <c r="R312" s="116"/>
      <c r="S312" s="71"/>
      <c r="T312" s="140" t="s">
        <v>58</v>
      </c>
      <c r="U312" s="73"/>
      <c r="V312" s="74"/>
      <c r="W312" s="75"/>
      <c r="X312" s="76"/>
      <c r="Y312" s="77"/>
    </row>
    <row r="313" spans="1:25" ht="25.5">
      <c r="A313" s="27">
        <v>1504</v>
      </c>
      <c r="B313" s="64" t="s">
        <v>1299</v>
      </c>
      <c r="C313" s="65" t="s">
        <v>1300</v>
      </c>
      <c r="D313" s="66">
        <v>2013</v>
      </c>
      <c r="E313" s="67" t="s">
        <v>1250</v>
      </c>
      <c r="F313" s="27">
        <v>12</v>
      </c>
      <c r="G313" s="67" t="s">
        <v>1301</v>
      </c>
      <c r="H313" s="63"/>
      <c r="I313" s="30" t="s">
        <v>1252</v>
      </c>
      <c r="J313" s="27" t="s">
        <v>67</v>
      </c>
      <c r="K313" s="68"/>
      <c r="L313" s="68"/>
      <c r="M313" s="68"/>
      <c r="N313" s="68"/>
      <c r="O313" s="68"/>
      <c r="P313" s="69" t="s">
        <v>1302</v>
      </c>
      <c r="Q313" s="35">
        <v>1195</v>
      </c>
      <c r="R313" s="116"/>
      <c r="S313" s="71"/>
      <c r="T313" s="140" t="s">
        <v>58</v>
      </c>
      <c r="U313" s="141" t="s">
        <v>58</v>
      </c>
      <c r="V313" s="74"/>
      <c r="W313" s="75"/>
      <c r="X313" s="76"/>
      <c r="Y313" s="77"/>
    </row>
    <row r="314" spans="1:25" ht="12.75">
      <c r="A314" s="27">
        <v>1123</v>
      </c>
      <c r="B314" s="28" t="s">
        <v>1303</v>
      </c>
      <c r="C314" s="29" t="s">
        <v>1304</v>
      </c>
      <c r="D314" s="27">
        <v>2008</v>
      </c>
      <c r="E314" s="30" t="s">
        <v>1250</v>
      </c>
      <c r="F314" s="27">
        <v>12</v>
      </c>
      <c r="G314" s="33" t="s">
        <v>1305</v>
      </c>
      <c r="H314" s="110"/>
      <c r="I314" s="33" t="s">
        <v>1306</v>
      </c>
      <c r="J314" s="27" t="s">
        <v>67</v>
      </c>
      <c r="K314" s="34"/>
      <c r="L314" s="34"/>
      <c r="M314" s="34"/>
      <c r="N314" s="34"/>
      <c r="O314" s="34"/>
      <c r="P314" s="29" t="s">
        <v>1307</v>
      </c>
      <c r="Q314" s="35">
        <v>3348</v>
      </c>
      <c r="R314" s="87"/>
      <c r="S314" s="81"/>
      <c r="T314" s="38" t="s">
        <v>58</v>
      </c>
      <c r="U314" s="39" t="s">
        <v>58</v>
      </c>
      <c r="V314" s="84"/>
      <c r="W314" s="85"/>
      <c r="X314" s="88"/>
      <c r="Y314" s="43"/>
    </row>
    <row r="315" spans="1:25" ht="25.5">
      <c r="A315" s="27">
        <v>1413</v>
      </c>
      <c r="B315" s="28" t="s">
        <v>1308</v>
      </c>
      <c r="C315" s="29" t="s">
        <v>1309</v>
      </c>
      <c r="D315" s="27">
        <v>2012</v>
      </c>
      <c r="E315" s="30" t="s">
        <v>1250</v>
      </c>
      <c r="F315" s="27">
        <v>12</v>
      </c>
      <c r="G315" s="33" t="s">
        <v>1310</v>
      </c>
      <c r="H315" s="110"/>
      <c r="I315" s="33" t="s">
        <v>1311</v>
      </c>
      <c r="J315" s="27" t="s">
        <v>67</v>
      </c>
      <c r="K315" s="34"/>
      <c r="L315" s="34"/>
      <c r="M315" s="34"/>
      <c r="N315" s="34"/>
      <c r="O315" s="34"/>
      <c r="P315" s="29" t="s">
        <v>1312</v>
      </c>
      <c r="Q315" s="35" t="s">
        <v>1313</v>
      </c>
      <c r="R315" s="87"/>
      <c r="S315" s="81"/>
      <c r="T315" s="38" t="s">
        <v>58</v>
      </c>
      <c r="U315" s="39" t="s">
        <v>58</v>
      </c>
      <c r="V315" s="84"/>
      <c r="W315" s="85"/>
      <c r="X315" s="88"/>
      <c r="Y315" s="43"/>
    </row>
    <row r="316" spans="1:25" ht="25.5">
      <c r="A316" s="27">
        <v>1124</v>
      </c>
      <c r="B316" s="28" t="s">
        <v>1314</v>
      </c>
      <c r="C316" s="29" t="s">
        <v>1315</v>
      </c>
      <c r="D316" s="27">
        <v>2008</v>
      </c>
      <c r="E316" s="30" t="s">
        <v>1250</v>
      </c>
      <c r="F316" s="27">
        <v>12</v>
      </c>
      <c r="G316" s="33" t="s">
        <v>1316</v>
      </c>
      <c r="H316" s="110"/>
      <c r="I316" s="33" t="s">
        <v>1311</v>
      </c>
      <c r="J316" s="27" t="s">
        <v>80</v>
      </c>
      <c r="K316" s="34"/>
      <c r="L316" s="34"/>
      <c r="M316" s="34"/>
      <c r="N316" s="34"/>
      <c r="O316" s="34"/>
      <c r="P316" s="29" t="s">
        <v>1317</v>
      </c>
      <c r="Q316" s="35" t="s">
        <v>1318</v>
      </c>
      <c r="R316" s="87"/>
      <c r="S316" s="81"/>
      <c r="T316" s="38" t="s">
        <v>58</v>
      </c>
      <c r="U316" s="39" t="s">
        <v>58</v>
      </c>
      <c r="V316" s="84"/>
      <c r="W316" s="85"/>
      <c r="X316" s="88"/>
      <c r="Y316" s="43"/>
    </row>
    <row r="317" spans="1:25" ht="25.5">
      <c r="A317" s="27">
        <v>1206</v>
      </c>
      <c r="B317" s="28" t="s">
        <v>1319</v>
      </c>
      <c r="C317" s="29" t="s">
        <v>1320</v>
      </c>
      <c r="D317" s="27">
        <v>2011</v>
      </c>
      <c r="E317" s="30" t="s">
        <v>1250</v>
      </c>
      <c r="F317" s="27">
        <v>12</v>
      </c>
      <c r="G317" s="33" t="s">
        <v>1321</v>
      </c>
      <c r="H317" s="110"/>
      <c r="I317" s="33" t="s">
        <v>1311</v>
      </c>
      <c r="J317" s="27" t="s">
        <v>67</v>
      </c>
      <c r="K317" s="34"/>
      <c r="L317" s="34"/>
      <c r="M317" s="34"/>
      <c r="N317" s="34"/>
      <c r="O317" s="34"/>
      <c r="P317" s="90" t="s">
        <v>62</v>
      </c>
      <c r="Q317" s="92"/>
      <c r="R317" s="87"/>
      <c r="S317" s="81"/>
      <c r="T317" s="38" t="s">
        <v>58</v>
      </c>
      <c r="U317" s="39" t="s">
        <v>58</v>
      </c>
      <c r="V317" s="84"/>
      <c r="W317" s="85"/>
      <c r="X317" s="88"/>
      <c r="Y317" s="43"/>
    </row>
    <row r="318" spans="1:25" ht="12.75">
      <c r="A318" s="27">
        <v>1533</v>
      </c>
      <c r="B318" s="64" t="s">
        <v>1322</v>
      </c>
      <c r="C318" s="78" t="str">
        <f>HYPERLINK("http://nomenklatura.okfnlabs.org/","http://worldmap.harvard.edu/")</f>
        <v>http://worldmap.harvard.edu/</v>
      </c>
      <c r="D318" s="66">
        <v>2011</v>
      </c>
      <c r="E318" s="64" t="s">
        <v>1250</v>
      </c>
      <c r="F318" s="27">
        <v>12</v>
      </c>
      <c r="G318" s="67" t="s">
        <v>1323</v>
      </c>
      <c r="H318" s="63" t="s">
        <v>84</v>
      </c>
      <c r="I318" s="30" t="s">
        <v>1311</v>
      </c>
      <c r="J318" s="27"/>
      <c r="K318" s="68"/>
      <c r="L318" s="68"/>
      <c r="M318" s="68"/>
      <c r="N318" s="68"/>
      <c r="O318" s="68"/>
      <c r="P318" s="123" t="s">
        <v>62</v>
      </c>
      <c r="Q318" s="92"/>
      <c r="R318" s="87"/>
      <c r="S318" s="81"/>
      <c r="T318" s="140" t="s">
        <v>58</v>
      </c>
      <c r="U318" s="141" t="s">
        <v>58</v>
      </c>
      <c r="V318" s="84"/>
      <c r="W318" s="85"/>
      <c r="X318" s="86"/>
      <c r="Y318" s="77"/>
    </row>
    <row r="319" spans="1:25" ht="25.5">
      <c r="A319" s="27">
        <v>1416</v>
      </c>
      <c r="B319" s="28" t="s">
        <v>1324</v>
      </c>
      <c r="C319" s="29" t="s">
        <v>1325</v>
      </c>
      <c r="D319" s="27">
        <v>2014</v>
      </c>
      <c r="E319" s="30" t="s">
        <v>1250</v>
      </c>
      <c r="F319" s="27">
        <v>12</v>
      </c>
      <c r="G319" s="33" t="s">
        <v>1326</v>
      </c>
      <c r="H319" s="110"/>
      <c r="I319" s="33" t="s">
        <v>1327</v>
      </c>
      <c r="J319" s="27" t="s">
        <v>67</v>
      </c>
      <c r="K319" s="34"/>
      <c r="L319" s="34"/>
      <c r="M319" s="34"/>
      <c r="N319" s="34"/>
      <c r="O319" s="34"/>
      <c r="P319" s="29" t="s">
        <v>1328</v>
      </c>
      <c r="Q319" s="35">
        <v>81</v>
      </c>
      <c r="R319" s="87"/>
      <c r="S319" s="81"/>
      <c r="T319" s="38" t="s">
        <v>58</v>
      </c>
      <c r="U319" s="39" t="s">
        <v>58</v>
      </c>
      <c r="V319" s="84"/>
      <c r="W319" s="85"/>
      <c r="X319" s="88"/>
      <c r="Y319" s="43"/>
    </row>
    <row r="320" spans="1:25" ht="12.75">
      <c r="A320" s="27">
        <v>1506</v>
      </c>
      <c r="B320" s="64" t="s">
        <v>1329</v>
      </c>
      <c r="C320" s="65" t="s">
        <v>1330</v>
      </c>
      <c r="D320" s="66">
        <v>2010</v>
      </c>
      <c r="E320" s="67" t="s">
        <v>1250</v>
      </c>
      <c r="F320" s="27">
        <v>12</v>
      </c>
      <c r="G320" s="67" t="s">
        <v>1331</v>
      </c>
      <c r="H320" s="63"/>
      <c r="I320" s="30" t="s">
        <v>1327</v>
      </c>
      <c r="J320" s="27" t="s">
        <v>67</v>
      </c>
      <c r="K320" s="68"/>
      <c r="L320" s="68"/>
      <c r="M320" s="68"/>
      <c r="N320" s="68"/>
      <c r="O320" s="68"/>
      <c r="P320" s="69" t="s">
        <v>1332</v>
      </c>
      <c r="Q320" s="35">
        <v>512</v>
      </c>
      <c r="R320" s="116"/>
      <c r="S320" s="71"/>
      <c r="T320" s="140" t="s">
        <v>58</v>
      </c>
      <c r="U320" s="73"/>
      <c r="V320" s="74"/>
      <c r="W320" s="75"/>
      <c r="X320" s="76"/>
      <c r="Y320" s="77"/>
    </row>
    <row r="321" spans="1:25" ht="25.5">
      <c r="A321" s="27">
        <v>1147</v>
      </c>
      <c r="B321" s="28" t="s">
        <v>1333</v>
      </c>
      <c r="C321" s="29" t="s">
        <v>1334</v>
      </c>
      <c r="D321" s="27">
        <v>2009</v>
      </c>
      <c r="E321" s="30" t="s">
        <v>1250</v>
      </c>
      <c r="F321" s="27">
        <v>12</v>
      </c>
      <c r="G321" s="33" t="s">
        <v>1335</v>
      </c>
      <c r="H321" s="110"/>
      <c r="I321" s="33" t="s">
        <v>1336</v>
      </c>
      <c r="J321" s="27" t="s">
        <v>67</v>
      </c>
      <c r="K321" s="34"/>
      <c r="L321" s="34"/>
      <c r="M321" s="34"/>
      <c r="N321" s="34"/>
      <c r="O321" s="34"/>
      <c r="P321" s="90" t="s">
        <v>62</v>
      </c>
      <c r="Q321" s="92"/>
      <c r="R321" s="87"/>
      <c r="S321" s="81"/>
      <c r="T321" s="82"/>
      <c r="U321" s="39" t="s">
        <v>58</v>
      </c>
      <c r="V321" s="84"/>
      <c r="W321" s="85"/>
      <c r="X321" s="88"/>
      <c r="Y321" s="43"/>
    </row>
    <row r="322" spans="1:25" ht="38.25">
      <c r="A322" s="44">
        <v>1604</v>
      </c>
      <c r="B322" s="45" t="s">
        <v>1337</v>
      </c>
      <c r="C322" s="46" t="str">
        <f>HYPERLINK("http://www.peneloperesearch.com/","http://www.peneloperesearch.com/")</f>
        <v>http://www.peneloperesearch.com/</v>
      </c>
      <c r="D322" s="47">
        <v>2015</v>
      </c>
      <c r="E322" s="48" t="s">
        <v>1338</v>
      </c>
      <c r="F322" s="47">
        <v>13</v>
      </c>
      <c r="G322" s="49" t="s">
        <v>1339</v>
      </c>
      <c r="H322" s="50"/>
      <c r="I322" s="51" t="s">
        <v>1340</v>
      </c>
      <c r="J322" s="47" t="s">
        <v>129</v>
      </c>
      <c r="K322" s="52"/>
      <c r="L322" s="52"/>
      <c r="M322" s="52"/>
      <c r="N322" s="43"/>
      <c r="O322" s="53"/>
      <c r="P322" s="151" t="str">
        <f>HYPERLINK("https://twitter.com/penelope_rsrch","https://twitter.com/penelope_rsrch")</f>
        <v>https://twitter.com/penelope_rsrch</v>
      </c>
      <c r="Q322" s="152">
        <v>75</v>
      </c>
      <c r="R322" s="119"/>
      <c r="S322" s="57"/>
      <c r="T322" s="58"/>
      <c r="U322" s="153" t="s">
        <v>58</v>
      </c>
      <c r="V322" s="60"/>
      <c r="W322" s="61"/>
      <c r="X322" s="62"/>
      <c r="Y322" s="63"/>
    </row>
    <row r="323" spans="1:25" ht="25.5">
      <c r="A323" s="27">
        <v>1307</v>
      </c>
      <c r="B323" s="28" t="s">
        <v>1341</v>
      </c>
      <c r="C323" s="29" t="s">
        <v>1342</v>
      </c>
      <c r="D323" s="27">
        <v>2013</v>
      </c>
      <c r="E323" s="30" t="s">
        <v>1338</v>
      </c>
      <c r="F323" s="27">
        <v>13</v>
      </c>
      <c r="G323" s="33" t="s">
        <v>1343</v>
      </c>
      <c r="H323" s="110"/>
      <c r="I323" s="33" t="s">
        <v>1344</v>
      </c>
      <c r="J323" s="27" t="s">
        <v>67</v>
      </c>
      <c r="K323" s="34"/>
      <c r="L323" s="34"/>
      <c r="M323" s="34"/>
      <c r="N323" s="34"/>
      <c r="O323" s="34"/>
      <c r="P323" s="29" t="s">
        <v>1345</v>
      </c>
      <c r="Q323" s="35">
        <v>371</v>
      </c>
      <c r="R323" s="87"/>
      <c r="S323" s="81"/>
      <c r="T323" s="82"/>
      <c r="U323" s="39" t="s">
        <v>58</v>
      </c>
      <c r="V323" s="84"/>
      <c r="W323" s="85"/>
      <c r="X323" s="88"/>
      <c r="Y323" s="43"/>
    </row>
    <row r="324" spans="1:25" ht="12.75">
      <c r="A324" s="27">
        <v>1084</v>
      </c>
      <c r="B324" s="28" t="s">
        <v>1346</v>
      </c>
      <c r="C324" s="29" t="s">
        <v>1347</v>
      </c>
      <c r="D324" s="27">
        <v>2006</v>
      </c>
      <c r="E324" s="30" t="s">
        <v>1338</v>
      </c>
      <c r="F324" s="27">
        <v>13</v>
      </c>
      <c r="G324" s="33" t="s">
        <v>1348</v>
      </c>
      <c r="H324" s="110"/>
      <c r="I324" s="33" t="s">
        <v>1344</v>
      </c>
      <c r="J324" s="27" t="s">
        <v>67</v>
      </c>
      <c r="K324" s="34"/>
      <c r="L324" s="34"/>
      <c r="M324" s="34"/>
      <c r="N324" s="34"/>
      <c r="O324" s="34"/>
      <c r="P324" s="90" t="s">
        <v>62</v>
      </c>
      <c r="Q324" s="92"/>
      <c r="R324" s="87"/>
      <c r="S324" s="81"/>
      <c r="T324" s="82"/>
      <c r="U324" s="39" t="s">
        <v>58</v>
      </c>
      <c r="V324" s="84"/>
      <c r="W324" s="85"/>
      <c r="X324" s="88"/>
      <c r="Y324" s="43"/>
    </row>
    <row r="325" spans="1:25" ht="38.25">
      <c r="A325" s="27">
        <v>1306</v>
      </c>
      <c r="B325" s="28" t="s">
        <v>1349</v>
      </c>
      <c r="C325" s="29" t="s">
        <v>1350</v>
      </c>
      <c r="D325" s="27">
        <v>2013</v>
      </c>
      <c r="E325" s="30" t="s">
        <v>1338</v>
      </c>
      <c r="F325" s="27">
        <v>13</v>
      </c>
      <c r="G325" s="33" t="s">
        <v>1351</v>
      </c>
      <c r="H325" s="110"/>
      <c r="I325" s="33" t="s">
        <v>1352</v>
      </c>
      <c r="J325" s="27" t="s">
        <v>67</v>
      </c>
      <c r="K325" s="34"/>
      <c r="L325" s="34"/>
      <c r="M325" s="34"/>
      <c r="N325" s="34"/>
      <c r="O325" s="34"/>
      <c r="P325" s="29" t="s">
        <v>1353</v>
      </c>
      <c r="Q325" s="35">
        <v>58</v>
      </c>
      <c r="R325" s="87"/>
      <c r="S325" s="81"/>
      <c r="T325" s="82"/>
      <c r="U325" s="39" t="s">
        <v>58</v>
      </c>
      <c r="V325" s="84"/>
      <c r="W325" s="85"/>
      <c r="X325" s="88"/>
      <c r="Y325" s="43"/>
    </row>
    <row r="326" spans="1:25" ht="25.5">
      <c r="A326" s="27">
        <v>1207</v>
      </c>
      <c r="B326" s="28" t="s">
        <v>1354</v>
      </c>
      <c r="C326" s="29" t="s">
        <v>1355</v>
      </c>
      <c r="D326" s="27">
        <v>2011</v>
      </c>
      <c r="E326" s="30" t="s">
        <v>1338</v>
      </c>
      <c r="F326" s="27">
        <v>13</v>
      </c>
      <c r="G326" s="33" t="s">
        <v>1356</v>
      </c>
      <c r="H326" s="110"/>
      <c r="I326" s="33" t="s">
        <v>1352</v>
      </c>
      <c r="J326" s="27" t="s">
        <v>67</v>
      </c>
      <c r="K326" s="34"/>
      <c r="L326" s="34"/>
      <c r="M326" s="34"/>
      <c r="N326" s="34"/>
      <c r="O326" s="34"/>
      <c r="P326" s="90" t="s">
        <v>62</v>
      </c>
      <c r="Q326" s="92"/>
      <c r="R326" s="87"/>
      <c r="S326" s="81"/>
      <c r="T326" s="38" t="s">
        <v>260</v>
      </c>
      <c r="U326" s="39" t="s">
        <v>58</v>
      </c>
      <c r="V326" s="84"/>
      <c r="W326" s="85"/>
      <c r="X326" s="88"/>
      <c r="Y326" s="43"/>
    </row>
    <row r="327" spans="1:25" ht="25.5">
      <c r="A327" s="27">
        <v>1208</v>
      </c>
      <c r="B327" s="28" t="s">
        <v>1357</v>
      </c>
      <c r="C327" s="29" t="s">
        <v>1358</v>
      </c>
      <c r="D327" s="27">
        <v>2011</v>
      </c>
      <c r="E327" s="30" t="s">
        <v>1338</v>
      </c>
      <c r="F327" s="27">
        <v>13</v>
      </c>
      <c r="G327" s="33" t="s">
        <v>1359</v>
      </c>
      <c r="H327" s="110"/>
      <c r="I327" s="33" t="s">
        <v>1352</v>
      </c>
      <c r="J327" s="27" t="s">
        <v>129</v>
      </c>
      <c r="K327" s="34"/>
      <c r="L327" s="34"/>
      <c r="M327" s="34"/>
      <c r="N327" s="34"/>
      <c r="O327" s="34"/>
      <c r="P327" s="29" t="s">
        <v>1360</v>
      </c>
      <c r="Q327" s="35">
        <v>4654</v>
      </c>
      <c r="R327" s="87"/>
      <c r="S327" s="81"/>
      <c r="T327" s="38" t="s">
        <v>260</v>
      </c>
      <c r="U327" s="39" t="s">
        <v>58</v>
      </c>
      <c r="V327" s="84"/>
      <c r="W327" s="85"/>
      <c r="X327" s="88"/>
      <c r="Y327" s="43"/>
    </row>
    <row r="328" spans="1:25" ht="38.25">
      <c r="A328" s="27">
        <v>1562</v>
      </c>
      <c r="B328" s="30" t="s">
        <v>1361</v>
      </c>
      <c r="C328" s="126" t="str">
        <f>HYPERLINK("http://rmarkdown.rstudio.com/","http://rmarkdown.rstudio.com/")</f>
        <v>http://rmarkdown.rstudio.com/</v>
      </c>
      <c r="D328" s="66">
        <v>2014</v>
      </c>
      <c r="E328" s="30" t="s">
        <v>1338</v>
      </c>
      <c r="F328" s="27">
        <v>13</v>
      </c>
      <c r="G328" s="127" t="s">
        <v>1362</v>
      </c>
      <c r="H328" s="63"/>
      <c r="I328" s="64" t="s">
        <v>1352</v>
      </c>
      <c r="J328" s="27" t="s">
        <v>1246</v>
      </c>
      <c r="K328" s="68"/>
      <c r="L328" s="68"/>
      <c r="M328" s="68"/>
      <c r="N328" s="68"/>
      <c r="O328" s="68"/>
      <c r="P328" s="128" t="s">
        <v>62</v>
      </c>
      <c r="Q328" s="35">
        <v>0</v>
      </c>
      <c r="R328" s="87"/>
      <c r="S328" s="81"/>
      <c r="T328" s="82"/>
      <c r="U328" s="39" t="s">
        <v>58</v>
      </c>
      <c r="V328" s="84"/>
      <c r="W328" s="85"/>
      <c r="X328" s="88"/>
      <c r="Y328" s="77"/>
    </row>
    <row r="329" spans="1:25" ht="25.5">
      <c r="A329" s="27">
        <v>1044</v>
      </c>
      <c r="B329" s="28" t="s">
        <v>1363</v>
      </c>
      <c r="C329" s="29" t="s">
        <v>1364</v>
      </c>
      <c r="D329" s="27">
        <v>2002</v>
      </c>
      <c r="E329" s="30" t="s">
        <v>1338</v>
      </c>
      <c r="F329" s="27">
        <v>13</v>
      </c>
      <c r="G329" s="33" t="s">
        <v>1365</v>
      </c>
      <c r="H329" s="110"/>
      <c r="I329" s="33" t="s">
        <v>1352</v>
      </c>
      <c r="J329" s="27" t="s">
        <v>129</v>
      </c>
      <c r="K329" s="34"/>
      <c r="L329" s="34"/>
      <c r="M329" s="34"/>
      <c r="N329" s="34"/>
      <c r="O329" s="34"/>
      <c r="P329" s="90" t="s">
        <v>62</v>
      </c>
      <c r="Q329" s="92"/>
      <c r="R329" s="87"/>
      <c r="S329" s="81"/>
      <c r="T329" s="38" t="s">
        <v>58</v>
      </c>
      <c r="U329" s="39" t="s">
        <v>58</v>
      </c>
      <c r="V329" s="84"/>
      <c r="W329" s="85"/>
      <c r="X329" s="88"/>
      <c r="Y329" s="43"/>
    </row>
    <row r="330" spans="1:25" ht="12.75">
      <c r="A330" s="27">
        <v>1565</v>
      </c>
      <c r="B330" s="30" t="s">
        <v>1366</v>
      </c>
      <c r="C330" s="126" t="str">
        <f>HYPERLINK("http://shiny.rstudio.com/","http://shiny.rstudio.com/")</f>
        <v>http://shiny.rstudio.com/</v>
      </c>
      <c r="D330" s="66">
        <v>2014</v>
      </c>
      <c r="E330" s="30" t="s">
        <v>1338</v>
      </c>
      <c r="F330" s="27">
        <v>13</v>
      </c>
      <c r="G330" s="144" t="s">
        <v>1367</v>
      </c>
      <c r="H330" s="63"/>
      <c r="I330" s="64" t="s">
        <v>1368</v>
      </c>
      <c r="J330" s="27" t="s">
        <v>80</v>
      </c>
      <c r="K330" s="68"/>
      <c r="L330" s="68"/>
      <c r="M330" s="68"/>
      <c r="N330" s="68"/>
      <c r="O330" s="68"/>
      <c r="P330" s="128" t="s">
        <v>62</v>
      </c>
      <c r="Q330" s="35">
        <v>0</v>
      </c>
      <c r="R330" s="87"/>
      <c r="S330" s="81"/>
      <c r="T330" s="82"/>
      <c r="U330" s="39" t="s">
        <v>58</v>
      </c>
      <c r="V330" s="84"/>
      <c r="W330" s="85"/>
      <c r="X330" s="88"/>
      <c r="Y330" s="77"/>
    </row>
    <row r="331" spans="1:25" ht="25.5">
      <c r="A331" s="27">
        <v>1064</v>
      </c>
      <c r="B331" s="64" t="s">
        <v>1369</v>
      </c>
      <c r="C331" s="29" t="s">
        <v>1370</v>
      </c>
      <c r="D331" s="27">
        <v>2004</v>
      </c>
      <c r="E331" s="30" t="s">
        <v>1338</v>
      </c>
      <c r="F331" s="27">
        <v>13</v>
      </c>
      <c r="G331" s="33" t="s">
        <v>1371</v>
      </c>
      <c r="H331" s="110"/>
      <c r="I331" s="33" t="s">
        <v>1372</v>
      </c>
      <c r="J331" s="27" t="s">
        <v>67</v>
      </c>
      <c r="K331" s="34"/>
      <c r="L331" s="34"/>
      <c r="M331" s="34"/>
      <c r="N331" s="34"/>
      <c r="O331" s="34"/>
      <c r="P331" s="90" t="s">
        <v>62</v>
      </c>
      <c r="Q331" s="92"/>
      <c r="R331" s="87"/>
      <c r="S331" s="81"/>
      <c r="T331" s="82"/>
      <c r="U331" s="39" t="s">
        <v>58</v>
      </c>
      <c r="V331" s="84"/>
      <c r="W331" s="85"/>
      <c r="X331" s="88"/>
      <c r="Y331" s="43"/>
    </row>
    <row r="332" spans="1:25" ht="25.5">
      <c r="A332" s="27">
        <v>1148</v>
      </c>
      <c r="B332" s="28" t="s">
        <v>1373</v>
      </c>
      <c r="C332" s="29" t="s">
        <v>1374</v>
      </c>
      <c r="D332" s="27">
        <v>2009</v>
      </c>
      <c r="E332" s="30" t="s">
        <v>1338</v>
      </c>
      <c r="F332" s="27">
        <v>13</v>
      </c>
      <c r="G332" s="33" t="s">
        <v>1375</v>
      </c>
      <c r="H332" s="110"/>
      <c r="I332" s="33" t="s">
        <v>1372</v>
      </c>
      <c r="J332" s="27" t="s">
        <v>67</v>
      </c>
      <c r="K332" s="34"/>
      <c r="L332" s="34"/>
      <c r="M332" s="34"/>
      <c r="N332" s="34"/>
      <c r="O332" s="34"/>
      <c r="P332" s="112" t="s">
        <v>1376</v>
      </c>
      <c r="Q332" s="35">
        <v>1699</v>
      </c>
      <c r="R332" s="87"/>
      <c r="S332" s="81"/>
      <c r="T332" s="82"/>
      <c r="U332" s="39" t="s">
        <v>58</v>
      </c>
      <c r="V332" s="84"/>
      <c r="W332" s="85"/>
      <c r="X332" s="88"/>
      <c r="Y332" s="43"/>
    </row>
    <row r="333" spans="1:25" ht="25.5">
      <c r="A333" s="94">
        <v>1575</v>
      </c>
      <c r="B333" s="95" t="s">
        <v>1377</v>
      </c>
      <c r="C333" s="96" t="s">
        <v>1378</v>
      </c>
      <c r="D333" s="97">
        <v>2015</v>
      </c>
      <c r="E333" s="98" t="s">
        <v>1338</v>
      </c>
      <c r="F333" s="99">
        <v>13</v>
      </c>
      <c r="G333" s="100" t="s">
        <v>1379</v>
      </c>
      <c r="H333" s="63"/>
      <c r="I333" s="98" t="s">
        <v>1380</v>
      </c>
      <c r="J333" s="99" t="s">
        <v>67</v>
      </c>
      <c r="K333" s="68"/>
      <c r="L333" s="68"/>
      <c r="M333" s="68"/>
      <c r="N333" s="68"/>
      <c r="O333" s="68"/>
      <c r="P333" s="101" t="s">
        <v>1381</v>
      </c>
      <c r="Q333" s="102">
        <v>4</v>
      </c>
      <c r="R333" s="103"/>
      <c r="S333" s="104"/>
      <c r="T333" s="58"/>
      <c r="U333" s="145" t="s">
        <v>58</v>
      </c>
      <c r="V333" s="60"/>
      <c r="W333" s="106"/>
      <c r="X333" s="62"/>
      <c r="Y333" s="77"/>
    </row>
    <row r="334" spans="1:25" ht="12.75">
      <c r="A334" s="94">
        <v>1576</v>
      </c>
      <c r="B334" s="95" t="s">
        <v>1382</v>
      </c>
      <c r="C334" s="96" t="s">
        <v>1383</v>
      </c>
      <c r="D334" s="97">
        <v>2013</v>
      </c>
      <c r="E334" s="98" t="s">
        <v>1338</v>
      </c>
      <c r="F334" s="99">
        <v>13</v>
      </c>
      <c r="G334" s="100" t="s">
        <v>1384</v>
      </c>
      <c r="H334" s="63"/>
      <c r="I334" s="98" t="s">
        <v>1385</v>
      </c>
      <c r="J334" s="99" t="s">
        <v>67</v>
      </c>
      <c r="K334" s="68"/>
      <c r="L334" s="68"/>
      <c r="M334" s="68"/>
      <c r="N334" s="68"/>
      <c r="O334" s="68"/>
      <c r="P334" s="101" t="s">
        <v>1386</v>
      </c>
      <c r="Q334" s="102">
        <v>164</v>
      </c>
      <c r="R334" s="103"/>
      <c r="S334" s="104"/>
      <c r="T334" s="58"/>
      <c r="U334" s="145" t="s">
        <v>58</v>
      </c>
      <c r="V334" s="60"/>
      <c r="W334" s="106"/>
      <c r="X334" s="62"/>
      <c r="Y334" s="77"/>
    </row>
    <row r="335" spans="1:25" ht="12.75">
      <c r="A335" s="27">
        <v>1065</v>
      </c>
      <c r="B335" s="28" t="s">
        <v>1387</v>
      </c>
      <c r="C335" s="29" t="s">
        <v>1388</v>
      </c>
      <c r="D335" s="27">
        <v>2004</v>
      </c>
      <c r="E335" s="30" t="s">
        <v>1338</v>
      </c>
      <c r="F335" s="27">
        <v>13</v>
      </c>
      <c r="G335" s="33" t="s">
        <v>1389</v>
      </c>
      <c r="H335" s="110"/>
      <c r="I335" s="33" t="s">
        <v>1385</v>
      </c>
      <c r="J335" s="27" t="s">
        <v>67</v>
      </c>
      <c r="K335" s="34"/>
      <c r="L335" s="34"/>
      <c r="M335" s="34"/>
      <c r="N335" s="34"/>
      <c r="O335" s="34"/>
      <c r="P335" s="29" t="s">
        <v>1390</v>
      </c>
      <c r="Q335" s="35">
        <v>1609</v>
      </c>
      <c r="R335" s="87"/>
      <c r="S335" s="81"/>
      <c r="T335" s="82"/>
      <c r="U335" s="39" t="s">
        <v>58</v>
      </c>
      <c r="V335" s="84"/>
      <c r="W335" s="85"/>
      <c r="X335" s="88"/>
      <c r="Y335" s="43"/>
    </row>
    <row r="336" spans="1:25" ht="38.25">
      <c r="A336" s="44">
        <v>1603</v>
      </c>
      <c r="B336" s="45" t="s">
        <v>1391</v>
      </c>
      <c r="C336" s="46" t="str">
        <f>HYPERLINK("http://cochrane.fr/writingtool/testwebsite","http://cochrane.fr/writingtool/testwebsite")</f>
        <v>http://cochrane.fr/writingtool/testwebsite</v>
      </c>
      <c r="D336" s="154">
        <v>2015</v>
      </c>
      <c r="E336" s="48" t="s">
        <v>1338</v>
      </c>
      <c r="F336" s="47">
        <v>13</v>
      </c>
      <c r="G336" s="49" t="s">
        <v>1392</v>
      </c>
      <c r="H336" s="50"/>
      <c r="I336" s="51" t="s">
        <v>1393</v>
      </c>
      <c r="J336" s="47" t="s">
        <v>56</v>
      </c>
      <c r="K336" s="52"/>
      <c r="L336" s="52"/>
      <c r="M336" s="52"/>
      <c r="N336" s="43"/>
      <c r="O336" s="53"/>
      <c r="P336" s="54" t="s">
        <v>62</v>
      </c>
      <c r="Q336" s="55"/>
      <c r="R336" s="119"/>
      <c r="S336" s="57"/>
      <c r="T336" s="58"/>
      <c r="U336" s="153" t="s">
        <v>58</v>
      </c>
      <c r="V336" s="60"/>
      <c r="W336" s="61"/>
      <c r="X336" s="62"/>
      <c r="Y336" s="63"/>
    </row>
    <row r="337" spans="1:25" ht="25.5">
      <c r="A337" s="27">
        <v>1240</v>
      </c>
      <c r="B337" s="28" t="s">
        <v>1394</v>
      </c>
      <c r="C337" s="29" t="s">
        <v>1395</v>
      </c>
      <c r="D337" s="27">
        <v>2012</v>
      </c>
      <c r="E337" s="30" t="s">
        <v>1338</v>
      </c>
      <c r="F337" s="27">
        <v>13</v>
      </c>
      <c r="G337" s="33" t="s">
        <v>1396</v>
      </c>
      <c r="H337" s="110"/>
      <c r="I337" s="33" t="s">
        <v>1397</v>
      </c>
      <c r="J337" s="27" t="s">
        <v>255</v>
      </c>
      <c r="K337" s="34"/>
      <c r="L337" s="34"/>
      <c r="M337" s="34"/>
      <c r="N337" s="34"/>
      <c r="O337" s="34"/>
      <c r="P337" s="112" t="s">
        <v>1398</v>
      </c>
      <c r="Q337" s="35">
        <v>1714</v>
      </c>
      <c r="R337" s="87"/>
      <c r="S337" s="81"/>
      <c r="T337" s="82"/>
      <c r="U337" s="39" t="s">
        <v>58</v>
      </c>
      <c r="V337" s="40" t="s">
        <v>58</v>
      </c>
      <c r="W337" s="85"/>
      <c r="X337" s="155" t="s">
        <v>260</v>
      </c>
      <c r="Y337" s="43"/>
    </row>
    <row r="338" spans="1:25" ht="25.5">
      <c r="A338" s="94">
        <v>1573</v>
      </c>
      <c r="B338" s="95" t="s">
        <v>1399</v>
      </c>
      <c r="C338" s="96" t="s">
        <v>1400</v>
      </c>
      <c r="D338" s="97">
        <v>2011</v>
      </c>
      <c r="E338" s="98" t="s">
        <v>1338</v>
      </c>
      <c r="F338" s="99">
        <v>13</v>
      </c>
      <c r="G338" s="100" t="s">
        <v>1401</v>
      </c>
      <c r="H338" s="63"/>
      <c r="I338" s="98" t="s">
        <v>1397</v>
      </c>
      <c r="J338" s="99" t="s">
        <v>67</v>
      </c>
      <c r="K338" s="68"/>
      <c r="L338" s="68"/>
      <c r="M338" s="68"/>
      <c r="N338" s="68"/>
      <c r="O338" s="68"/>
      <c r="P338" s="101" t="s">
        <v>1402</v>
      </c>
      <c r="Q338" s="102">
        <v>7</v>
      </c>
      <c r="R338" s="103"/>
      <c r="S338" s="104"/>
      <c r="T338" s="58"/>
      <c r="U338" s="145" t="s">
        <v>58</v>
      </c>
      <c r="V338" s="60"/>
      <c r="W338" s="106"/>
      <c r="X338" s="62"/>
      <c r="Y338" s="77"/>
    </row>
    <row r="339" spans="1:25" ht="25.5">
      <c r="A339" s="27">
        <v>1308</v>
      </c>
      <c r="B339" s="28" t="s">
        <v>1403</v>
      </c>
      <c r="C339" s="29" t="s">
        <v>1404</v>
      </c>
      <c r="D339" s="27">
        <v>2013</v>
      </c>
      <c r="E339" s="30" t="s">
        <v>1338</v>
      </c>
      <c r="F339" s="27">
        <v>13</v>
      </c>
      <c r="G339" s="33" t="s">
        <v>1405</v>
      </c>
      <c r="H339" s="110"/>
      <c r="I339" s="33" t="s">
        <v>1397</v>
      </c>
      <c r="J339" s="27" t="s">
        <v>67</v>
      </c>
      <c r="K339" s="34"/>
      <c r="L339" s="34"/>
      <c r="M339" s="34"/>
      <c r="N339" s="34"/>
      <c r="O339" s="34"/>
      <c r="P339" s="112" t="s">
        <v>1406</v>
      </c>
      <c r="Q339" s="35" t="s">
        <v>1407</v>
      </c>
      <c r="R339" s="87"/>
      <c r="S339" s="81"/>
      <c r="T339" s="82"/>
      <c r="U339" s="39" t="s">
        <v>58</v>
      </c>
      <c r="V339" s="84"/>
      <c r="W339" s="85"/>
      <c r="X339" s="88"/>
      <c r="Y339" s="43"/>
    </row>
    <row r="340" spans="1:25" ht="38.25">
      <c r="A340" s="27">
        <v>1309</v>
      </c>
      <c r="B340" s="28" t="s">
        <v>1408</v>
      </c>
      <c r="C340" s="29" t="s">
        <v>1409</v>
      </c>
      <c r="D340" s="27">
        <v>2013</v>
      </c>
      <c r="E340" s="30" t="s">
        <v>1338</v>
      </c>
      <c r="F340" s="27">
        <v>13</v>
      </c>
      <c r="G340" s="33" t="s">
        <v>1410</v>
      </c>
      <c r="H340" s="110"/>
      <c r="I340" s="33" t="s">
        <v>1397</v>
      </c>
      <c r="J340" s="27" t="s">
        <v>67</v>
      </c>
      <c r="K340" s="34"/>
      <c r="L340" s="34"/>
      <c r="M340" s="34"/>
      <c r="N340" s="34"/>
      <c r="O340" s="34"/>
      <c r="P340" s="29" t="s">
        <v>1411</v>
      </c>
      <c r="Q340" s="35">
        <v>296</v>
      </c>
      <c r="R340" s="87"/>
      <c r="S340" s="81"/>
      <c r="T340" s="82"/>
      <c r="U340" s="39" t="s">
        <v>58</v>
      </c>
      <c r="V340" s="84"/>
      <c r="W340" s="85"/>
      <c r="X340" s="88"/>
      <c r="Y340" s="43"/>
    </row>
    <row r="341" spans="1:25" ht="25.5">
      <c r="A341" s="27">
        <v>1102</v>
      </c>
      <c r="B341" s="28" t="s">
        <v>1412</v>
      </c>
      <c r="C341" s="29" t="s">
        <v>1413</v>
      </c>
      <c r="D341" s="27">
        <v>2007</v>
      </c>
      <c r="E341" s="30" t="s">
        <v>1338</v>
      </c>
      <c r="F341" s="27">
        <v>13</v>
      </c>
      <c r="G341" s="33" t="s">
        <v>1414</v>
      </c>
      <c r="H341" s="110"/>
      <c r="I341" s="33" t="s">
        <v>1397</v>
      </c>
      <c r="J341" s="27" t="s">
        <v>67</v>
      </c>
      <c r="K341" s="34"/>
      <c r="L341" s="34"/>
      <c r="M341" s="34"/>
      <c r="N341" s="34"/>
      <c r="O341" s="34"/>
      <c r="P341" s="29" t="s">
        <v>1415</v>
      </c>
      <c r="Q341" s="35" t="s">
        <v>1416</v>
      </c>
      <c r="R341" s="87"/>
      <c r="S341" s="81"/>
      <c r="T341" s="38" t="s">
        <v>58</v>
      </c>
      <c r="U341" s="39" t="s">
        <v>58</v>
      </c>
      <c r="V341" s="84"/>
      <c r="W341" s="85"/>
      <c r="X341" s="88"/>
      <c r="Y341" s="43"/>
    </row>
    <row r="342" spans="1:25" ht="25.5">
      <c r="A342" s="27">
        <v>1241</v>
      </c>
      <c r="B342" s="28" t="s">
        <v>1417</v>
      </c>
      <c r="C342" s="29" t="s">
        <v>1413</v>
      </c>
      <c r="D342" s="27">
        <v>2012</v>
      </c>
      <c r="E342" s="30" t="s">
        <v>1338</v>
      </c>
      <c r="F342" s="27">
        <v>13</v>
      </c>
      <c r="G342" s="33" t="s">
        <v>1414</v>
      </c>
      <c r="H342" s="110"/>
      <c r="I342" s="33" t="s">
        <v>1397</v>
      </c>
      <c r="J342" s="27" t="s">
        <v>67</v>
      </c>
      <c r="K342" s="34"/>
      <c r="L342" s="34"/>
      <c r="M342" s="34"/>
      <c r="N342" s="34"/>
      <c r="O342" s="34"/>
      <c r="P342" s="29" t="s">
        <v>1415</v>
      </c>
      <c r="Q342" s="35" t="s">
        <v>1416</v>
      </c>
      <c r="R342" s="87"/>
      <c r="S342" s="81"/>
      <c r="T342" s="38" t="s">
        <v>58</v>
      </c>
      <c r="U342" s="39" t="s">
        <v>1418</v>
      </c>
      <c r="V342" s="84"/>
      <c r="W342" s="85"/>
      <c r="X342" s="88"/>
      <c r="Y342" s="43"/>
    </row>
    <row r="343" spans="1:25" ht="38.25">
      <c r="A343" s="27">
        <v>1458</v>
      </c>
      <c r="B343" s="28" t="s">
        <v>1419</v>
      </c>
      <c r="C343" s="29" t="s">
        <v>1420</v>
      </c>
      <c r="D343" s="27">
        <v>2015</v>
      </c>
      <c r="E343" s="30" t="s">
        <v>1338</v>
      </c>
      <c r="F343" s="27">
        <v>13</v>
      </c>
      <c r="G343" s="33" t="s">
        <v>1421</v>
      </c>
      <c r="H343" s="110"/>
      <c r="I343" s="33" t="s">
        <v>1397</v>
      </c>
      <c r="J343" s="27" t="s">
        <v>67</v>
      </c>
      <c r="K343" s="34"/>
      <c r="L343" s="34"/>
      <c r="M343" s="34"/>
      <c r="N343" s="34"/>
      <c r="O343" s="34"/>
      <c r="P343" s="112" t="s">
        <v>1422</v>
      </c>
      <c r="Q343" s="35">
        <v>1</v>
      </c>
      <c r="R343" s="87"/>
      <c r="S343" s="81"/>
      <c r="T343" s="82"/>
      <c r="U343" s="39" t="s">
        <v>58</v>
      </c>
      <c r="V343" s="40" t="s">
        <v>450</v>
      </c>
      <c r="W343" s="85"/>
      <c r="X343" s="88"/>
      <c r="Y343" s="43"/>
    </row>
    <row r="344" spans="1:25" ht="38.25">
      <c r="A344" s="27">
        <v>1023</v>
      </c>
      <c r="B344" s="28" t="s">
        <v>1423</v>
      </c>
      <c r="C344" s="29" t="s">
        <v>1424</v>
      </c>
      <c r="D344" s="27">
        <v>1999</v>
      </c>
      <c r="E344" s="30" t="s">
        <v>1338</v>
      </c>
      <c r="F344" s="27">
        <v>13</v>
      </c>
      <c r="G344" s="33" t="s">
        <v>1425</v>
      </c>
      <c r="H344" s="110"/>
      <c r="I344" s="33" t="s">
        <v>1397</v>
      </c>
      <c r="J344" s="27" t="s">
        <v>67</v>
      </c>
      <c r="K344" s="34"/>
      <c r="L344" s="34"/>
      <c r="M344" s="34"/>
      <c r="N344" s="34"/>
      <c r="O344" s="34"/>
      <c r="P344" s="29" t="s">
        <v>1426</v>
      </c>
      <c r="Q344" s="35">
        <v>1001</v>
      </c>
      <c r="R344" s="87"/>
      <c r="S344" s="81"/>
      <c r="T344" s="82"/>
      <c r="U344" s="39" t="s">
        <v>58</v>
      </c>
      <c r="V344" s="84"/>
      <c r="W344" s="85"/>
      <c r="X344" s="88"/>
      <c r="Y344" s="43"/>
    </row>
    <row r="345" spans="1:25" ht="38.25">
      <c r="A345" s="27">
        <v>1365</v>
      </c>
      <c r="B345" s="28" t="s">
        <v>1427</v>
      </c>
      <c r="C345" s="156" t="s">
        <v>1428</v>
      </c>
      <c r="D345" s="27">
        <v>2014</v>
      </c>
      <c r="E345" s="30" t="s">
        <v>1338</v>
      </c>
      <c r="F345" s="27">
        <v>13</v>
      </c>
      <c r="G345" s="33" t="s">
        <v>1429</v>
      </c>
      <c r="H345" s="110"/>
      <c r="I345" s="33" t="s">
        <v>1397</v>
      </c>
      <c r="J345" s="27" t="s">
        <v>255</v>
      </c>
      <c r="K345" s="34"/>
      <c r="L345" s="34"/>
      <c r="M345" s="34"/>
      <c r="N345" s="34"/>
      <c r="O345" s="34"/>
      <c r="P345" s="112" t="s">
        <v>1430</v>
      </c>
      <c r="Q345" s="35">
        <v>58</v>
      </c>
      <c r="R345" s="87"/>
      <c r="S345" s="81"/>
      <c r="T345" s="82"/>
      <c r="U345" s="39" t="s">
        <v>58</v>
      </c>
      <c r="V345" s="40" t="s">
        <v>260</v>
      </c>
      <c r="W345" s="85"/>
      <c r="X345" s="86" t="s">
        <v>260</v>
      </c>
      <c r="Y345" s="43"/>
    </row>
    <row r="346" spans="1:25" ht="25.5">
      <c r="A346" s="27">
        <v>1547</v>
      </c>
      <c r="B346" s="64" t="s">
        <v>1431</v>
      </c>
      <c r="C346" s="78" t="str">
        <f>HYPERLINK("https://papeeria.com/","https://papeeria.com/")</f>
        <v>https://papeeria.com/</v>
      </c>
      <c r="D346" s="66">
        <v>2013</v>
      </c>
      <c r="E346" s="30" t="s">
        <v>1338</v>
      </c>
      <c r="F346" s="27">
        <v>13</v>
      </c>
      <c r="G346" s="67" t="s">
        <v>1432</v>
      </c>
      <c r="H346" s="63"/>
      <c r="I346" s="30" t="s">
        <v>1397</v>
      </c>
      <c r="J346" s="27" t="s">
        <v>67</v>
      </c>
      <c r="K346" s="68"/>
      <c r="L346" s="68"/>
      <c r="M346" s="68"/>
      <c r="N346" s="68"/>
      <c r="O346" s="68"/>
      <c r="P346" s="137" t="str">
        <f>HYPERLINK("https://twitter.com/Papeeria","https://twitter.com/Papeeria")</f>
        <v>https://twitter.com/Papeeria</v>
      </c>
      <c r="Q346" s="35">
        <v>158</v>
      </c>
      <c r="R346" s="87"/>
      <c r="S346" s="81"/>
      <c r="T346" s="82"/>
      <c r="U346" s="39" t="s">
        <v>58</v>
      </c>
      <c r="V346" s="84"/>
      <c r="W346" s="85"/>
      <c r="X346" s="88"/>
      <c r="Y346" s="77"/>
    </row>
    <row r="347" spans="1:25" ht="25.5">
      <c r="A347" s="27">
        <v>1310</v>
      </c>
      <c r="B347" s="28" t="s">
        <v>1433</v>
      </c>
      <c r="C347" s="29" t="s">
        <v>1434</v>
      </c>
      <c r="D347" s="27">
        <v>2013</v>
      </c>
      <c r="E347" s="30" t="s">
        <v>1338</v>
      </c>
      <c r="F347" s="27">
        <v>13</v>
      </c>
      <c r="G347" s="33" t="s">
        <v>1435</v>
      </c>
      <c r="H347" s="110"/>
      <c r="I347" s="33" t="s">
        <v>1397</v>
      </c>
      <c r="J347" s="27" t="s">
        <v>67</v>
      </c>
      <c r="K347" s="34"/>
      <c r="L347" s="34"/>
      <c r="M347" s="34"/>
      <c r="N347" s="34"/>
      <c r="O347" s="34"/>
      <c r="P347" s="29" t="s">
        <v>1436</v>
      </c>
      <c r="Q347" s="35">
        <v>258</v>
      </c>
      <c r="R347" s="87"/>
      <c r="S347" s="81"/>
      <c r="T347" s="82"/>
      <c r="U347" s="39" t="s">
        <v>58</v>
      </c>
      <c r="V347" s="84"/>
      <c r="W347" s="85"/>
      <c r="X347" s="88"/>
      <c r="Y347" s="43"/>
    </row>
    <row r="348" spans="1:25" ht="25.5">
      <c r="A348" s="27">
        <v>1366</v>
      </c>
      <c r="B348" s="28" t="s">
        <v>1437</v>
      </c>
      <c r="C348" s="29" t="s">
        <v>1438</v>
      </c>
      <c r="D348" s="27">
        <v>2014</v>
      </c>
      <c r="E348" s="30" t="s">
        <v>1338</v>
      </c>
      <c r="F348" s="27">
        <v>13</v>
      </c>
      <c r="G348" s="33" t="s">
        <v>1439</v>
      </c>
      <c r="H348" s="110"/>
      <c r="I348" s="33" t="s">
        <v>1397</v>
      </c>
      <c r="J348" s="27" t="s">
        <v>67</v>
      </c>
      <c r="K348" s="34"/>
      <c r="L348" s="34"/>
      <c r="M348" s="34"/>
      <c r="N348" s="34"/>
      <c r="O348" s="34"/>
      <c r="P348" s="112" t="s">
        <v>1440</v>
      </c>
      <c r="Q348" s="35">
        <v>1753</v>
      </c>
      <c r="R348" s="87"/>
      <c r="S348" s="81"/>
      <c r="T348" s="82"/>
      <c r="U348" s="39" t="s">
        <v>58</v>
      </c>
      <c r="V348" s="84"/>
      <c r="W348" s="85"/>
      <c r="X348" s="88"/>
      <c r="Y348" s="43"/>
    </row>
    <row r="349" spans="1:25" ht="38.25">
      <c r="A349" s="27">
        <v>1311</v>
      </c>
      <c r="B349" s="28" t="s">
        <v>1441</v>
      </c>
      <c r="C349" s="29" t="s">
        <v>1442</v>
      </c>
      <c r="D349" s="27">
        <v>2013</v>
      </c>
      <c r="E349" s="30" t="s">
        <v>1338</v>
      </c>
      <c r="F349" s="27">
        <v>13</v>
      </c>
      <c r="G349" s="33" t="s">
        <v>1443</v>
      </c>
      <c r="H349" s="110"/>
      <c r="I349" s="33" t="s">
        <v>1397</v>
      </c>
      <c r="J349" s="27" t="s">
        <v>67</v>
      </c>
      <c r="K349" s="34"/>
      <c r="L349" s="34"/>
      <c r="M349" s="34"/>
      <c r="N349" s="34"/>
      <c r="O349" s="34"/>
      <c r="P349" s="29" t="s">
        <v>1444</v>
      </c>
      <c r="Q349" s="35">
        <v>4116</v>
      </c>
      <c r="R349" s="87"/>
      <c r="S349" s="81"/>
      <c r="T349" s="82"/>
      <c r="U349" s="39" t="s">
        <v>58</v>
      </c>
      <c r="V349" s="84"/>
      <c r="W349" s="85"/>
      <c r="X349" s="88"/>
      <c r="Y349" s="43"/>
    </row>
    <row r="350" spans="1:25" ht="38.25">
      <c r="A350" s="27">
        <v>1242</v>
      </c>
      <c r="B350" s="28" t="s">
        <v>1445</v>
      </c>
      <c r="C350" s="29" t="s">
        <v>1446</v>
      </c>
      <c r="D350" s="27">
        <v>2012</v>
      </c>
      <c r="E350" s="30" t="s">
        <v>1338</v>
      </c>
      <c r="F350" s="27">
        <v>13</v>
      </c>
      <c r="G350" s="33" t="s">
        <v>1447</v>
      </c>
      <c r="H350" s="110"/>
      <c r="I350" s="33" t="s">
        <v>1397</v>
      </c>
      <c r="J350" s="27" t="s">
        <v>80</v>
      </c>
      <c r="K350" s="34"/>
      <c r="L350" s="34"/>
      <c r="M350" s="34"/>
      <c r="N350" s="34"/>
      <c r="O350" s="34"/>
      <c r="P350" s="29" t="s">
        <v>1448</v>
      </c>
      <c r="Q350" s="35">
        <v>945</v>
      </c>
      <c r="R350" s="87"/>
      <c r="S350" s="81"/>
      <c r="T350" s="82"/>
      <c r="U350" s="39" t="s">
        <v>58</v>
      </c>
      <c r="V350" s="40" t="s">
        <v>58</v>
      </c>
      <c r="W350" s="85"/>
      <c r="X350" s="88"/>
      <c r="Y350" s="43"/>
    </row>
    <row r="351" spans="1:25" ht="25.5">
      <c r="A351" s="27">
        <v>1312</v>
      </c>
      <c r="B351" s="28" t="s">
        <v>1449</v>
      </c>
      <c r="C351" s="29" t="s">
        <v>1450</v>
      </c>
      <c r="D351" s="27">
        <v>2013</v>
      </c>
      <c r="E351" s="30" t="s">
        <v>1338</v>
      </c>
      <c r="F351" s="27">
        <v>13</v>
      </c>
      <c r="G351" s="33" t="s">
        <v>1451</v>
      </c>
      <c r="H351" s="110"/>
      <c r="I351" s="33" t="s">
        <v>1397</v>
      </c>
      <c r="J351" s="27" t="s">
        <v>67</v>
      </c>
      <c r="K351" s="34"/>
      <c r="L351" s="34"/>
      <c r="M351" s="34"/>
      <c r="N351" s="34"/>
      <c r="O351" s="34"/>
      <c r="P351" s="29" t="s">
        <v>1452</v>
      </c>
      <c r="Q351" s="35">
        <v>5612</v>
      </c>
      <c r="R351" s="87"/>
      <c r="S351" s="81"/>
      <c r="T351" s="82"/>
      <c r="U351" s="39" t="s">
        <v>58</v>
      </c>
      <c r="V351" s="84"/>
      <c r="W351" s="85"/>
      <c r="X351" s="88"/>
      <c r="Y351" s="43"/>
    </row>
    <row r="352" spans="1:25" ht="25.5">
      <c r="A352" s="27">
        <v>1243</v>
      </c>
      <c r="B352" s="28" t="s">
        <v>1453</v>
      </c>
      <c r="C352" s="29" t="s">
        <v>1454</v>
      </c>
      <c r="D352" s="27">
        <v>2012</v>
      </c>
      <c r="E352" s="30" t="s">
        <v>1338</v>
      </c>
      <c r="F352" s="27">
        <v>13</v>
      </c>
      <c r="G352" s="33" t="s">
        <v>1455</v>
      </c>
      <c r="H352" s="110"/>
      <c r="I352" s="33" t="s">
        <v>1397</v>
      </c>
      <c r="J352" s="27" t="s">
        <v>67</v>
      </c>
      <c r="K352" s="34"/>
      <c r="L352" s="34"/>
      <c r="M352" s="34"/>
      <c r="N352" s="34"/>
      <c r="O352" s="34"/>
      <c r="P352" s="29" t="s">
        <v>1456</v>
      </c>
      <c r="Q352" s="35">
        <v>2349</v>
      </c>
      <c r="R352" s="87"/>
      <c r="S352" s="81"/>
      <c r="T352" s="82"/>
      <c r="U352" s="39" t="s">
        <v>58</v>
      </c>
      <c r="V352" s="84"/>
      <c r="W352" s="85"/>
      <c r="X352" s="88"/>
      <c r="Y352" s="43"/>
    </row>
    <row r="353" spans="1:25" ht="25.5">
      <c r="A353" s="27">
        <v>1368</v>
      </c>
      <c r="B353" s="28" t="s">
        <v>1457</v>
      </c>
      <c r="C353" s="29" t="s">
        <v>1458</v>
      </c>
      <c r="D353" s="27">
        <v>2014</v>
      </c>
      <c r="E353" s="30" t="s">
        <v>1338</v>
      </c>
      <c r="F353" s="27">
        <v>13</v>
      </c>
      <c r="G353" s="33" t="s">
        <v>1459</v>
      </c>
      <c r="H353" s="110"/>
      <c r="I353" s="33" t="s">
        <v>1397</v>
      </c>
      <c r="J353" s="27" t="s">
        <v>67</v>
      </c>
      <c r="K353" s="34"/>
      <c r="L353" s="34"/>
      <c r="M353" s="34"/>
      <c r="N353" s="34"/>
      <c r="O353" s="34"/>
      <c r="P353" s="29" t="s">
        <v>1460</v>
      </c>
      <c r="Q353" s="35">
        <v>84</v>
      </c>
      <c r="R353" s="87"/>
      <c r="S353" s="81"/>
      <c r="T353" s="82"/>
      <c r="U353" s="39" t="s">
        <v>58</v>
      </c>
      <c r="V353" s="84"/>
      <c r="W353" s="85"/>
      <c r="X353" s="88"/>
      <c r="Y353" s="43"/>
    </row>
    <row r="354" spans="1:25" ht="25.5">
      <c r="A354" s="27">
        <v>1244</v>
      </c>
      <c r="B354" s="28" t="s">
        <v>1461</v>
      </c>
      <c r="C354" s="29" t="s">
        <v>1462</v>
      </c>
      <c r="D354" s="27">
        <v>2012</v>
      </c>
      <c r="E354" s="30" t="s">
        <v>1338</v>
      </c>
      <c r="F354" s="27">
        <v>13</v>
      </c>
      <c r="G354" s="33" t="s">
        <v>1463</v>
      </c>
      <c r="H354" s="110"/>
      <c r="I354" s="33" t="s">
        <v>1397</v>
      </c>
      <c r="J354" s="27" t="s">
        <v>67</v>
      </c>
      <c r="K354" s="34"/>
      <c r="L354" s="34"/>
      <c r="M354" s="34"/>
      <c r="N354" s="34"/>
      <c r="O354" s="34"/>
      <c r="P354" s="29" t="s">
        <v>1430</v>
      </c>
      <c r="Q354" s="35">
        <v>58</v>
      </c>
      <c r="R354" s="87"/>
      <c r="S354" s="81"/>
      <c r="T354" s="82"/>
      <c r="U354" s="39" t="s">
        <v>58</v>
      </c>
      <c r="V354" s="84"/>
      <c r="W354" s="85"/>
      <c r="X354" s="88"/>
      <c r="Y354" s="43"/>
    </row>
    <row r="355" spans="1:25" ht="25.5">
      <c r="A355" s="27">
        <v>1074</v>
      </c>
      <c r="B355" s="28" t="s">
        <v>1464</v>
      </c>
      <c r="C355" s="29" t="s">
        <v>1465</v>
      </c>
      <c r="D355" s="27">
        <v>2005</v>
      </c>
      <c r="E355" s="30" t="s">
        <v>1338</v>
      </c>
      <c r="F355" s="27">
        <v>13</v>
      </c>
      <c r="G355" s="118" t="s">
        <v>1466</v>
      </c>
      <c r="H355" s="110"/>
      <c r="I355" s="33" t="s">
        <v>1467</v>
      </c>
      <c r="J355" s="27" t="s">
        <v>67</v>
      </c>
      <c r="K355" s="34"/>
      <c r="L355" s="34"/>
      <c r="M355" s="34"/>
      <c r="N355" s="34"/>
      <c r="O355" s="34"/>
      <c r="P355" s="89" t="s">
        <v>62</v>
      </c>
      <c r="Q355" s="92"/>
      <c r="R355" s="87"/>
      <c r="S355" s="81"/>
      <c r="T355" s="82"/>
      <c r="U355" s="39" t="s">
        <v>58</v>
      </c>
      <c r="V355" s="40" t="s">
        <v>260</v>
      </c>
      <c r="W355" s="85"/>
      <c r="X355" s="88"/>
      <c r="Y355" s="43"/>
    </row>
    <row r="356" spans="1:25" ht="25.5">
      <c r="A356" s="27">
        <v>1174</v>
      </c>
      <c r="B356" s="28" t="s">
        <v>1468</v>
      </c>
      <c r="C356" s="29" t="s">
        <v>1469</v>
      </c>
      <c r="D356" s="27">
        <v>2010</v>
      </c>
      <c r="E356" s="30" t="s">
        <v>1338</v>
      </c>
      <c r="F356" s="27">
        <v>13</v>
      </c>
      <c r="G356" s="33" t="s">
        <v>1470</v>
      </c>
      <c r="H356" s="110"/>
      <c r="I356" s="33" t="s">
        <v>1471</v>
      </c>
      <c r="J356" s="27" t="s">
        <v>67</v>
      </c>
      <c r="K356" s="34"/>
      <c r="L356" s="34"/>
      <c r="M356" s="34"/>
      <c r="N356" s="34"/>
      <c r="O356" s="34"/>
      <c r="P356" s="29" t="s">
        <v>1472</v>
      </c>
      <c r="Q356" s="35">
        <v>552</v>
      </c>
      <c r="R356" s="87"/>
      <c r="S356" s="81"/>
      <c r="T356" s="82"/>
      <c r="U356" s="39" t="s">
        <v>58</v>
      </c>
      <c r="V356" s="84"/>
      <c r="W356" s="85"/>
      <c r="X356" s="88"/>
      <c r="Y356" s="43"/>
    </row>
    <row r="357" spans="1:25" ht="25.5">
      <c r="A357" s="27">
        <v>1006</v>
      </c>
      <c r="B357" s="28" t="s">
        <v>1473</v>
      </c>
      <c r="C357" s="29" t="s">
        <v>1474</v>
      </c>
      <c r="D357" s="27">
        <v>1984</v>
      </c>
      <c r="E357" s="30" t="s">
        <v>1338</v>
      </c>
      <c r="F357" s="27">
        <v>13</v>
      </c>
      <c r="G357" s="33" t="s">
        <v>1475</v>
      </c>
      <c r="H357" s="110"/>
      <c r="I357" s="33" t="s">
        <v>1471</v>
      </c>
      <c r="J357" s="27" t="s">
        <v>67</v>
      </c>
      <c r="K357" s="34"/>
      <c r="L357" s="34"/>
      <c r="M357" s="34"/>
      <c r="N357" s="34"/>
      <c r="O357" s="34"/>
      <c r="P357" s="90" t="s">
        <v>62</v>
      </c>
      <c r="Q357" s="92"/>
      <c r="R357" s="87"/>
      <c r="S357" s="81"/>
      <c r="T357" s="82"/>
      <c r="U357" s="39" t="s">
        <v>58</v>
      </c>
      <c r="V357" s="84"/>
      <c r="W357" s="85"/>
      <c r="X357" s="88"/>
      <c r="Y357" s="43"/>
    </row>
    <row r="358" spans="1:25" ht="25.5">
      <c r="A358" s="27">
        <v>1367</v>
      </c>
      <c r="B358" s="64" t="s">
        <v>1476</v>
      </c>
      <c r="C358" s="29" t="s">
        <v>1477</v>
      </c>
      <c r="D358" s="66">
        <v>2014</v>
      </c>
      <c r="E358" s="30" t="s">
        <v>1338</v>
      </c>
      <c r="F358" s="27">
        <v>13</v>
      </c>
      <c r="G358" s="33" t="s">
        <v>1478</v>
      </c>
      <c r="H358" s="63"/>
      <c r="I358" s="31" t="s">
        <v>1471</v>
      </c>
      <c r="J358" s="27" t="s">
        <v>67</v>
      </c>
      <c r="K358" s="68"/>
      <c r="L358" s="68"/>
      <c r="M358" s="68"/>
      <c r="N358" s="68"/>
      <c r="O358" s="107"/>
      <c r="P358" s="89" t="s">
        <v>62</v>
      </c>
      <c r="Q358" s="92"/>
      <c r="R358" s="87"/>
      <c r="S358" s="81"/>
      <c r="T358" s="82"/>
      <c r="U358" s="39" t="s">
        <v>58</v>
      </c>
      <c r="V358" s="84"/>
      <c r="W358" s="85"/>
      <c r="X358" s="88"/>
      <c r="Y358" s="77"/>
    </row>
    <row r="359" spans="1:25" ht="12.75">
      <c r="A359" s="27">
        <v>1103</v>
      </c>
      <c r="B359" s="64" t="s">
        <v>1479</v>
      </c>
      <c r="C359" s="29" t="s">
        <v>1480</v>
      </c>
      <c r="D359" s="66">
        <v>2007</v>
      </c>
      <c r="E359" s="30" t="s">
        <v>1338</v>
      </c>
      <c r="F359" s="27">
        <v>13</v>
      </c>
      <c r="G359" s="33" t="s">
        <v>1481</v>
      </c>
      <c r="H359" s="63"/>
      <c r="I359" s="31" t="s">
        <v>1471</v>
      </c>
      <c r="J359" s="27" t="s">
        <v>67</v>
      </c>
      <c r="K359" s="68"/>
      <c r="L359" s="68"/>
      <c r="M359" s="68"/>
      <c r="N359" s="68"/>
      <c r="O359" s="107"/>
      <c r="P359" s="108" t="s">
        <v>1482</v>
      </c>
      <c r="Q359" s="35" t="s">
        <v>1483</v>
      </c>
      <c r="R359" s="87"/>
      <c r="S359" s="81"/>
      <c r="T359" s="82"/>
      <c r="U359" s="39" t="s">
        <v>58</v>
      </c>
      <c r="V359" s="84"/>
      <c r="W359" s="85"/>
      <c r="X359" s="88"/>
      <c r="Y359" s="77"/>
    </row>
    <row r="360" spans="1:25" ht="38.25">
      <c r="A360" s="27">
        <v>1313</v>
      </c>
      <c r="B360" s="28" t="s">
        <v>1484</v>
      </c>
      <c r="C360" s="29" t="s">
        <v>1485</v>
      </c>
      <c r="D360" s="27">
        <v>2013</v>
      </c>
      <c r="E360" s="30" t="s">
        <v>1338</v>
      </c>
      <c r="F360" s="27">
        <v>13</v>
      </c>
      <c r="G360" s="33" t="s">
        <v>1486</v>
      </c>
      <c r="H360" s="110"/>
      <c r="I360" s="33" t="s">
        <v>1471</v>
      </c>
      <c r="J360" s="27" t="s">
        <v>67</v>
      </c>
      <c r="K360" s="34"/>
      <c r="L360" s="34"/>
      <c r="M360" s="34"/>
      <c r="N360" s="34"/>
      <c r="O360" s="34"/>
      <c r="P360" s="112" t="s">
        <v>1487</v>
      </c>
      <c r="Q360" s="35">
        <v>1048</v>
      </c>
      <c r="R360" s="87"/>
      <c r="S360" s="81"/>
      <c r="T360" s="82"/>
      <c r="U360" s="39" t="s">
        <v>58</v>
      </c>
      <c r="V360" s="84"/>
      <c r="W360" s="85"/>
      <c r="X360" s="88"/>
      <c r="Y360" s="43"/>
    </row>
    <row r="361" spans="1:25" ht="25.5">
      <c r="A361" s="27">
        <v>1175</v>
      </c>
      <c r="B361" s="28" t="s">
        <v>1488</v>
      </c>
      <c r="C361" s="29" t="s">
        <v>1489</v>
      </c>
      <c r="D361" s="27">
        <v>2010</v>
      </c>
      <c r="E361" s="30" t="s">
        <v>1490</v>
      </c>
      <c r="F361" s="27">
        <v>14</v>
      </c>
      <c r="G361" s="33" t="s">
        <v>1491</v>
      </c>
      <c r="H361" s="110"/>
      <c r="I361" s="33" t="s">
        <v>1492</v>
      </c>
      <c r="J361" s="27" t="s">
        <v>67</v>
      </c>
      <c r="K361" s="34"/>
      <c r="L361" s="34"/>
      <c r="M361" s="34"/>
      <c r="N361" s="34"/>
      <c r="O361" s="34"/>
      <c r="P361" s="89" t="s">
        <v>62</v>
      </c>
      <c r="Q361" s="92"/>
      <c r="R361" s="87"/>
      <c r="S361" s="81"/>
      <c r="T361" s="82"/>
      <c r="U361" s="39" t="s">
        <v>58</v>
      </c>
      <c r="V361" s="84"/>
      <c r="W361" s="85"/>
      <c r="X361" s="88"/>
      <c r="Y361" s="43"/>
    </row>
    <row r="362" spans="1:25" ht="25.5">
      <c r="A362" s="27">
        <v>1507</v>
      </c>
      <c r="B362" s="64" t="s">
        <v>1493</v>
      </c>
      <c r="C362" s="65" t="s">
        <v>1494</v>
      </c>
      <c r="D362" s="66">
        <v>2013</v>
      </c>
      <c r="E362" s="67" t="s">
        <v>1490</v>
      </c>
      <c r="F362" s="27">
        <v>14</v>
      </c>
      <c r="G362" s="67" t="s">
        <v>1495</v>
      </c>
      <c r="H362" s="63"/>
      <c r="I362" s="30" t="s">
        <v>1492</v>
      </c>
      <c r="J362" s="27" t="s">
        <v>67</v>
      </c>
      <c r="K362" s="68"/>
      <c r="L362" s="68"/>
      <c r="M362" s="68"/>
      <c r="N362" s="68"/>
      <c r="O362" s="68"/>
      <c r="P362" s="69" t="s">
        <v>1496</v>
      </c>
      <c r="Q362" s="35">
        <v>146</v>
      </c>
      <c r="R362" s="116"/>
      <c r="S362" s="71"/>
      <c r="T362" s="72"/>
      <c r="U362" s="141" t="s">
        <v>58</v>
      </c>
      <c r="V362" s="74"/>
      <c r="W362" s="75"/>
      <c r="X362" s="76"/>
      <c r="Y362" s="77"/>
    </row>
    <row r="363" spans="1:25" ht="25.5">
      <c r="A363" s="27">
        <v>1369</v>
      </c>
      <c r="B363" s="64" t="s">
        <v>1497</v>
      </c>
      <c r="C363" s="29" t="s">
        <v>1498</v>
      </c>
      <c r="D363" s="66">
        <v>2014</v>
      </c>
      <c r="E363" s="30" t="s">
        <v>1490</v>
      </c>
      <c r="F363" s="27">
        <v>14</v>
      </c>
      <c r="G363" s="33" t="s">
        <v>1499</v>
      </c>
      <c r="H363" s="63"/>
      <c r="I363" s="31" t="s">
        <v>1500</v>
      </c>
      <c r="J363" s="27" t="s">
        <v>67</v>
      </c>
      <c r="K363" s="68"/>
      <c r="L363" s="68"/>
      <c r="M363" s="68"/>
      <c r="N363" s="68"/>
      <c r="O363" s="107"/>
      <c r="P363" s="108" t="s">
        <v>1501</v>
      </c>
      <c r="Q363" s="35">
        <v>41</v>
      </c>
      <c r="R363" s="87"/>
      <c r="S363" s="37" t="s">
        <v>58</v>
      </c>
      <c r="T363" s="82"/>
      <c r="U363" s="39" t="s">
        <v>58</v>
      </c>
      <c r="V363" s="84"/>
      <c r="W363" s="85"/>
      <c r="X363" s="86" t="s">
        <v>58</v>
      </c>
      <c r="Y363" s="77"/>
    </row>
    <row r="364" spans="1:25" ht="12.75">
      <c r="A364" s="27">
        <v>1245</v>
      </c>
      <c r="B364" s="28" t="s">
        <v>1502</v>
      </c>
      <c r="C364" s="29" t="s">
        <v>1503</v>
      </c>
      <c r="D364" s="27">
        <v>2012</v>
      </c>
      <c r="E364" s="30" t="s">
        <v>1490</v>
      </c>
      <c r="F364" s="27">
        <v>14</v>
      </c>
      <c r="G364" s="33" t="s">
        <v>1504</v>
      </c>
      <c r="H364" s="110"/>
      <c r="I364" s="33" t="s">
        <v>1505</v>
      </c>
      <c r="J364" s="27" t="s">
        <v>67</v>
      </c>
      <c r="K364" s="34"/>
      <c r="L364" s="34"/>
      <c r="M364" s="34"/>
      <c r="N364" s="34"/>
      <c r="O364" s="34"/>
      <c r="P364" s="89" t="s">
        <v>62</v>
      </c>
      <c r="Q364" s="92"/>
      <c r="R364" s="87"/>
      <c r="S364" s="81"/>
      <c r="T364" s="82"/>
      <c r="U364" s="39" t="s">
        <v>58</v>
      </c>
      <c r="V364" s="84"/>
      <c r="W364" s="85"/>
      <c r="X364" s="88"/>
      <c r="Y364" s="43"/>
    </row>
    <row r="365" spans="1:25" ht="38.25">
      <c r="A365" s="27">
        <v>1314</v>
      </c>
      <c r="B365" s="28" t="s">
        <v>1506</v>
      </c>
      <c r="C365" s="29" t="s">
        <v>1507</v>
      </c>
      <c r="D365" s="27">
        <v>2013</v>
      </c>
      <c r="E365" s="30" t="s">
        <v>1490</v>
      </c>
      <c r="F365" s="27">
        <v>14</v>
      </c>
      <c r="G365" s="33" t="s">
        <v>1508</v>
      </c>
      <c r="H365" s="110"/>
      <c r="I365" s="33" t="s">
        <v>1509</v>
      </c>
      <c r="J365" s="27" t="s">
        <v>56</v>
      </c>
      <c r="K365" s="34"/>
      <c r="L365" s="34"/>
      <c r="M365" s="34"/>
      <c r="N365" s="34"/>
      <c r="O365" s="34"/>
      <c r="P365" s="29" t="s">
        <v>1510</v>
      </c>
      <c r="Q365" s="35">
        <v>147</v>
      </c>
      <c r="R365" s="87"/>
      <c r="S365" s="81"/>
      <c r="T365" s="82"/>
      <c r="U365" s="39" t="s">
        <v>58</v>
      </c>
      <c r="V365" s="84"/>
      <c r="W365" s="85"/>
      <c r="X365" s="88"/>
      <c r="Y365" s="43"/>
    </row>
    <row r="366" spans="1:25" ht="25.5">
      <c r="A366" s="27">
        <v>1015</v>
      </c>
      <c r="B366" s="28" t="s">
        <v>1511</v>
      </c>
      <c r="C366" s="29" t="s">
        <v>1512</v>
      </c>
      <c r="D366" s="27">
        <v>1997</v>
      </c>
      <c r="E366" s="30" t="s">
        <v>1490</v>
      </c>
      <c r="F366" s="27">
        <v>14</v>
      </c>
      <c r="G366" s="33" t="s">
        <v>1513</v>
      </c>
      <c r="H366" s="110"/>
      <c r="I366" s="33" t="s">
        <v>1509</v>
      </c>
      <c r="J366" s="27" t="s">
        <v>67</v>
      </c>
      <c r="K366" s="34"/>
      <c r="L366" s="34"/>
      <c r="M366" s="34"/>
      <c r="N366" s="34"/>
      <c r="O366" s="34"/>
      <c r="P366" s="90" t="s">
        <v>62</v>
      </c>
      <c r="Q366" s="92"/>
      <c r="R366" s="87"/>
      <c r="S366" s="81"/>
      <c r="T366" s="82"/>
      <c r="U366" s="39" t="s">
        <v>58</v>
      </c>
      <c r="V366" s="40" t="s">
        <v>1514</v>
      </c>
      <c r="W366" s="85"/>
      <c r="X366" s="88"/>
      <c r="Y366" s="43"/>
    </row>
    <row r="367" spans="1:25" ht="12.75">
      <c r="A367" s="27">
        <v>1246</v>
      </c>
      <c r="B367" s="28" t="s">
        <v>1515</v>
      </c>
      <c r="C367" s="29" t="s">
        <v>1516</v>
      </c>
      <c r="D367" s="27">
        <v>2012</v>
      </c>
      <c r="E367" s="30" t="s">
        <v>1490</v>
      </c>
      <c r="F367" s="27">
        <v>14</v>
      </c>
      <c r="G367" s="33" t="s">
        <v>1517</v>
      </c>
      <c r="H367" s="110"/>
      <c r="I367" s="33" t="s">
        <v>1518</v>
      </c>
      <c r="J367" s="27" t="s">
        <v>56</v>
      </c>
      <c r="K367" s="34"/>
      <c r="L367" s="34"/>
      <c r="M367" s="34"/>
      <c r="N367" s="34"/>
      <c r="O367" s="34"/>
      <c r="P367" s="29" t="s">
        <v>1519</v>
      </c>
      <c r="Q367" s="35">
        <v>61</v>
      </c>
      <c r="R367" s="87"/>
      <c r="S367" s="81"/>
      <c r="T367" s="82"/>
      <c r="U367" s="39" t="s">
        <v>90</v>
      </c>
      <c r="V367" s="84"/>
      <c r="W367" s="85"/>
      <c r="X367" s="88"/>
      <c r="Y367" s="43"/>
    </row>
    <row r="368" spans="1:25" ht="25.5">
      <c r="A368" s="44">
        <v>1592</v>
      </c>
      <c r="B368" s="45" t="s">
        <v>1520</v>
      </c>
      <c r="C368" s="46" t="str">
        <f>HYPERLINK("http://mybinder.org/","http://mybinder.org/")</f>
        <v>http://mybinder.org/</v>
      </c>
      <c r="D368" s="47">
        <v>2015</v>
      </c>
      <c r="E368" s="48" t="s">
        <v>1521</v>
      </c>
      <c r="F368" s="47">
        <v>16</v>
      </c>
      <c r="G368" s="49" t="s">
        <v>1522</v>
      </c>
      <c r="H368" s="50"/>
      <c r="I368" s="51" t="s">
        <v>1523</v>
      </c>
      <c r="J368" s="47" t="s">
        <v>109</v>
      </c>
      <c r="K368" s="52"/>
      <c r="L368" s="52"/>
      <c r="M368" s="52"/>
      <c r="N368" s="43"/>
      <c r="O368" s="53"/>
      <c r="P368" s="54" t="s">
        <v>62</v>
      </c>
      <c r="Q368" s="55"/>
      <c r="R368" s="119"/>
      <c r="S368" s="57"/>
      <c r="T368" s="58"/>
      <c r="U368" s="59"/>
      <c r="V368" s="157" t="s">
        <v>58</v>
      </c>
      <c r="W368" s="61"/>
      <c r="X368" s="62"/>
      <c r="Y368" s="63"/>
    </row>
    <row r="369" spans="1:25" ht="12.75">
      <c r="A369" s="27">
        <v>1176</v>
      </c>
      <c r="B369" s="28" t="s">
        <v>1524</v>
      </c>
      <c r="C369" s="29" t="s">
        <v>1525</v>
      </c>
      <c r="D369" s="27">
        <v>2010</v>
      </c>
      <c r="E369" s="30" t="s">
        <v>1521</v>
      </c>
      <c r="F369" s="27">
        <v>16</v>
      </c>
      <c r="G369" s="33" t="s">
        <v>1526</v>
      </c>
      <c r="H369" s="110"/>
      <c r="I369" s="33" t="s">
        <v>1527</v>
      </c>
      <c r="J369" s="27" t="s">
        <v>67</v>
      </c>
      <c r="K369" s="34"/>
      <c r="L369" s="34"/>
      <c r="M369" s="34"/>
      <c r="N369" s="34"/>
      <c r="O369" s="34"/>
      <c r="P369" s="112" t="s">
        <v>1528</v>
      </c>
      <c r="Q369" s="35" t="s">
        <v>1529</v>
      </c>
      <c r="R369" s="87"/>
      <c r="S369" s="81"/>
      <c r="T369" s="82"/>
      <c r="U369" s="83"/>
      <c r="V369" s="40" t="s">
        <v>58</v>
      </c>
      <c r="W369" s="85"/>
      <c r="X369" s="88"/>
      <c r="Y369" s="43"/>
    </row>
    <row r="370" spans="1:25" ht="12.75">
      <c r="A370" s="27">
        <v>1125</v>
      </c>
      <c r="B370" s="64" t="s">
        <v>1530</v>
      </c>
      <c r="C370" s="29" t="s">
        <v>1531</v>
      </c>
      <c r="D370" s="66">
        <v>2008</v>
      </c>
      <c r="E370" s="30" t="s">
        <v>1521</v>
      </c>
      <c r="F370" s="27">
        <v>16</v>
      </c>
      <c r="G370" s="33" t="s">
        <v>1532</v>
      </c>
      <c r="H370" s="63"/>
      <c r="I370" s="31" t="s">
        <v>1527</v>
      </c>
      <c r="J370" s="27" t="s">
        <v>255</v>
      </c>
      <c r="K370" s="68"/>
      <c r="L370" s="68"/>
      <c r="M370" s="68"/>
      <c r="N370" s="68"/>
      <c r="O370" s="107"/>
      <c r="P370" s="112" t="s">
        <v>1533</v>
      </c>
      <c r="Q370" s="35" t="s">
        <v>1534</v>
      </c>
      <c r="R370" s="87"/>
      <c r="S370" s="37" t="s">
        <v>58</v>
      </c>
      <c r="T370" s="82"/>
      <c r="U370" s="83"/>
      <c r="V370" s="40" t="s">
        <v>58</v>
      </c>
      <c r="W370" s="85"/>
      <c r="X370" s="88"/>
      <c r="Y370" s="77"/>
    </row>
    <row r="371" spans="1:25" ht="25.5">
      <c r="A371" s="27">
        <v>1508</v>
      </c>
      <c r="B371" s="64" t="s">
        <v>1535</v>
      </c>
      <c r="C371" s="65" t="s">
        <v>1536</v>
      </c>
      <c r="D371" s="66">
        <v>2014</v>
      </c>
      <c r="E371" s="67" t="s">
        <v>1521</v>
      </c>
      <c r="F371" s="27">
        <v>16</v>
      </c>
      <c r="G371" s="67" t="s">
        <v>1537</v>
      </c>
      <c r="H371" s="63"/>
      <c r="I371" s="30" t="s">
        <v>1527</v>
      </c>
      <c r="J371" s="27" t="s">
        <v>67</v>
      </c>
      <c r="K371" s="68"/>
      <c r="L371" s="68"/>
      <c r="M371" s="68"/>
      <c r="N371" s="68"/>
      <c r="O371" s="68"/>
      <c r="P371" s="69" t="s">
        <v>1538</v>
      </c>
      <c r="Q371" s="35" t="s">
        <v>1539</v>
      </c>
      <c r="R371" s="116"/>
      <c r="S371" s="71"/>
      <c r="T371" s="72"/>
      <c r="U371" s="73"/>
      <c r="V371" s="158" t="s">
        <v>58</v>
      </c>
      <c r="W371" s="75"/>
      <c r="X371" s="76"/>
      <c r="Y371" s="77"/>
    </row>
    <row r="372" spans="1:25" ht="12.75">
      <c r="A372" s="27">
        <v>1247</v>
      </c>
      <c r="B372" s="28" t="s">
        <v>1540</v>
      </c>
      <c r="C372" s="29" t="s">
        <v>1541</v>
      </c>
      <c r="D372" s="27">
        <v>2012</v>
      </c>
      <c r="E372" s="30" t="s">
        <v>1521</v>
      </c>
      <c r="F372" s="27">
        <v>16</v>
      </c>
      <c r="G372" s="33" t="s">
        <v>1542</v>
      </c>
      <c r="H372" s="110"/>
      <c r="I372" s="33" t="s">
        <v>1527</v>
      </c>
      <c r="J372" s="27" t="s">
        <v>1543</v>
      </c>
      <c r="K372" s="34"/>
      <c r="L372" s="34"/>
      <c r="M372" s="34"/>
      <c r="N372" s="34"/>
      <c r="O372" s="34"/>
      <c r="P372" s="29" t="s">
        <v>1544</v>
      </c>
      <c r="Q372" s="35">
        <v>36</v>
      </c>
      <c r="R372" s="87"/>
      <c r="S372" s="81"/>
      <c r="T372" s="82"/>
      <c r="U372" s="83"/>
      <c r="V372" s="40" t="s">
        <v>58</v>
      </c>
      <c r="W372" s="85"/>
      <c r="X372" s="88"/>
      <c r="Y372" s="43"/>
    </row>
    <row r="373" spans="1:25" ht="12.75">
      <c r="A373" s="44">
        <v>1593</v>
      </c>
      <c r="B373" s="45" t="s">
        <v>1545</v>
      </c>
      <c r="C373" s="46" t="str">
        <f>HYPERLINK("http://www.sciforge-project.org/","http://www.sciforge-project.org/")</f>
        <v>http://www.sciforge-project.org/</v>
      </c>
      <c r="D373" s="47">
        <v>2014</v>
      </c>
      <c r="E373" s="48" t="s">
        <v>1521</v>
      </c>
      <c r="F373" s="47">
        <v>16</v>
      </c>
      <c r="G373" s="49" t="s">
        <v>1546</v>
      </c>
      <c r="H373" s="50"/>
      <c r="I373" s="51" t="s">
        <v>1527</v>
      </c>
      <c r="J373" s="47" t="s">
        <v>56</v>
      </c>
      <c r="K373" s="52"/>
      <c r="L373" s="52"/>
      <c r="M373" s="52"/>
      <c r="N373" s="43"/>
      <c r="O373" s="53"/>
      <c r="P373" s="54" t="s">
        <v>62</v>
      </c>
      <c r="Q373" s="55"/>
      <c r="R373" s="119"/>
      <c r="S373" s="57"/>
      <c r="T373" s="58"/>
      <c r="U373" s="59"/>
      <c r="V373" s="157" t="s">
        <v>58</v>
      </c>
      <c r="W373" s="61"/>
      <c r="X373" s="62"/>
      <c r="Y373" s="63"/>
    </row>
    <row r="374" spans="1:25" ht="38.25">
      <c r="A374" s="94">
        <v>1578</v>
      </c>
      <c r="B374" s="95" t="s">
        <v>1547</v>
      </c>
      <c r="C374" s="96" t="s">
        <v>1548</v>
      </c>
      <c r="D374" s="97">
        <v>2013</v>
      </c>
      <c r="E374" s="98" t="s">
        <v>1549</v>
      </c>
      <c r="F374" s="99">
        <v>16</v>
      </c>
      <c r="G374" s="100" t="s">
        <v>1550</v>
      </c>
      <c r="H374" s="63"/>
      <c r="I374" s="98" t="s">
        <v>1551</v>
      </c>
      <c r="J374" s="99" t="s">
        <v>1552</v>
      </c>
      <c r="K374" s="68"/>
      <c r="L374" s="68"/>
      <c r="M374" s="68"/>
      <c r="N374" s="68"/>
      <c r="O374" s="68"/>
      <c r="P374" s="125" t="s">
        <v>62</v>
      </c>
      <c r="Q374" s="55"/>
      <c r="R374" s="103"/>
      <c r="S374" s="104"/>
      <c r="T374" s="58"/>
      <c r="U374" s="105"/>
      <c r="V374" s="131" t="s">
        <v>58</v>
      </c>
      <c r="W374" s="106"/>
      <c r="X374" s="62"/>
      <c r="Y374" s="77"/>
    </row>
    <row r="375" spans="1:25" ht="25.5">
      <c r="A375" s="27">
        <v>1315</v>
      </c>
      <c r="B375" s="28" t="s">
        <v>1553</v>
      </c>
      <c r="C375" s="29" t="s">
        <v>1554</v>
      </c>
      <c r="D375" s="27">
        <v>2013</v>
      </c>
      <c r="E375" s="30" t="s">
        <v>1521</v>
      </c>
      <c r="F375" s="27">
        <v>16</v>
      </c>
      <c r="G375" s="33" t="s">
        <v>1555</v>
      </c>
      <c r="H375" s="110"/>
      <c r="I375" s="33" t="s">
        <v>1551</v>
      </c>
      <c r="J375" s="27" t="s">
        <v>56</v>
      </c>
      <c r="K375" s="34"/>
      <c r="L375" s="34"/>
      <c r="M375" s="34"/>
      <c r="N375" s="34"/>
      <c r="O375" s="34"/>
      <c r="P375" s="29" t="s">
        <v>1556</v>
      </c>
      <c r="Q375" s="35">
        <v>27</v>
      </c>
      <c r="R375" s="87"/>
      <c r="S375" s="81"/>
      <c r="T375" s="82"/>
      <c r="U375" s="83"/>
      <c r="V375" s="40" t="s">
        <v>58</v>
      </c>
      <c r="W375" s="85"/>
      <c r="X375" s="88"/>
      <c r="Y375" s="43"/>
    </row>
    <row r="376" spans="1:25" ht="12.75">
      <c r="A376" s="27">
        <v>1564</v>
      </c>
      <c r="B376" s="30" t="s">
        <v>1557</v>
      </c>
      <c r="C376" s="126" t="str">
        <f>HYPERLINK("http://neurovault.org/","http://neurovault.org/")</f>
        <v>http://neurovault.org/</v>
      </c>
      <c r="D376" s="66">
        <v>2013</v>
      </c>
      <c r="E376" s="30" t="s">
        <v>1521</v>
      </c>
      <c r="F376" s="27">
        <v>16</v>
      </c>
      <c r="G376" s="127" t="s">
        <v>1558</v>
      </c>
      <c r="H376" s="63"/>
      <c r="I376" s="64" t="s">
        <v>1559</v>
      </c>
      <c r="J376" s="27" t="s">
        <v>80</v>
      </c>
      <c r="K376" s="68"/>
      <c r="L376" s="68"/>
      <c r="M376" s="68"/>
      <c r="N376" s="68"/>
      <c r="O376" s="68"/>
      <c r="P376" s="128" t="s">
        <v>62</v>
      </c>
      <c r="Q376" s="35">
        <v>0</v>
      </c>
      <c r="R376" s="87"/>
      <c r="S376" s="81"/>
      <c r="T376" s="82"/>
      <c r="U376" s="83"/>
      <c r="V376" s="40" t="s">
        <v>58</v>
      </c>
      <c r="W376" s="85"/>
      <c r="X376" s="88"/>
      <c r="Y376" s="77"/>
    </row>
    <row r="377" spans="1:25" ht="25.5">
      <c r="A377" s="27">
        <v>1149</v>
      </c>
      <c r="B377" s="28" t="s">
        <v>1560</v>
      </c>
      <c r="C377" s="29" t="s">
        <v>1561</v>
      </c>
      <c r="D377" s="27">
        <v>2009</v>
      </c>
      <c r="E377" s="30" t="s">
        <v>1549</v>
      </c>
      <c r="F377" s="27">
        <v>17</v>
      </c>
      <c r="G377" s="33" t="s">
        <v>1562</v>
      </c>
      <c r="H377" s="110"/>
      <c r="I377" s="33" t="s">
        <v>1559</v>
      </c>
      <c r="J377" s="27" t="s">
        <v>1543</v>
      </c>
      <c r="K377" s="34"/>
      <c r="L377" s="34"/>
      <c r="M377" s="34"/>
      <c r="N377" s="34"/>
      <c r="O377" s="34"/>
      <c r="P377" s="29" t="s">
        <v>1563</v>
      </c>
      <c r="Q377" s="35">
        <v>182</v>
      </c>
      <c r="R377" s="87"/>
      <c r="S377" s="37" t="s">
        <v>58</v>
      </c>
      <c r="T377" s="82"/>
      <c r="U377" s="83"/>
      <c r="V377" s="40" t="s">
        <v>58</v>
      </c>
      <c r="W377" s="85"/>
      <c r="X377" s="88"/>
      <c r="Y377" s="43"/>
    </row>
    <row r="378" spans="1:25" ht="25.5">
      <c r="A378" s="27">
        <v>1316</v>
      </c>
      <c r="B378" s="64" t="s">
        <v>1564</v>
      </c>
      <c r="C378" s="29" t="s">
        <v>1565</v>
      </c>
      <c r="D378" s="66">
        <v>2013</v>
      </c>
      <c r="E378" s="30" t="s">
        <v>1549</v>
      </c>
      <c r="F378" s="27">
        <v>17</v>
      </c>
      <c r="G378" s="33" t="s">
        <v>1566</v>
      </c>
      <c r="H378" s="63"/>
      <c r="I378" s="31" t="s">
        <v>1559</v>
      </c>
      <c r="J378" s="27" t="s">
        <v>255</v>
      </c>
      <c r="K378" s="68"/>
      <c r="L378" s="68"/>
      <c r="M378" s="68"/>
      <c r="N378" s="68"/>
      <c r="O378" s="107"/>
      <c r="P378" s="89" t="s">
        <v>62</v>
      </c>
      <c r="Q378" s="92"/>
      <c r="R378" s="87"/>
      <c r="S378" s="81"/>
      <c r="T378" s="82"/>
      <c r="U378" s="83"/>
      <c r="V378" s="40" t="s">
        <v>58</v>
      </c>
      <c r="W378" s="85"/>
      <c r="X378" s="88"/>
      <c r="Y378" s="77"/>
    </row>
    <row r="379" spans="1:25" ht="25.5">
      <c r="A379" s="27">
        <v>1317</v>
      </c>
      <c r="B379" s="28" t="s">
        <v>1567</v>
      </c>
      <c r="C379" s="29" t="s">
        <v>1568</v>
      </c>
      <c r="D379" s="27">
        <v>2013</v>
      </c>
      <c r="E379" s="30" t="s">
        <v>1549</v>
      </c>
      <c r="F379" s="27">
        <v>17</v>
      </c>
      <c r="G379" s="33" t="s">
        <v>1569</v>
      </c>
      <c r="H379" s="110"/>
      <c r="I379" s="33" t="s">
        <v>1559</v>
      </c>
      <c r="J379" s="27" t="s">
        <v>1543</v>
      </c>
      <c r="K379" s="34"/>
      <c r="L379" s="34"/>
      <c r="M379" s="34"/>
      <c r="N379" s="34"/>
      <c r="O379" s="34"/>
      <c r="P379" s="29" t="s">
        <v>1570</v>
      </c>
      <c r="Q379" s="35">
        <v>483</v>
      </c>
      <c r="R379" s="87"/>
      <c r="S379" s="81"/>
      <c r="T379" s="82"/>
      <c r="U379" s="83"/>
      <c r="V379" s="40" t="s">
        <v>58</v>
      </c>
      <c r="W379" s="85"/>
      <c r="X379" s="88"/>
      <c r="Y379" s="43"/>
    </row>
    <row r="380" spans="1:25" ht="38.25">
      <c r="A380" s="27">
        <v>1150</v>
      </c>
      <c r="B380" s="28" t="s">
        <v>1571</v>
      </c>
      <c r="C380" s="29" t="s">
        <v>1572</v>
      </c>
      <c r="D380" s="27">
        <v>2009</v>
      </c>
      <c r="E380" s="30" t="s">
        <v>1549</v>
      </c>
      <c r="F380" s="27">
        <v>17</v>
      </c>
      <c r="G380" s="33" t="s">
        <v>1573</v>
      </c>
      <c r="H380" s="110"/>
      <c r="I380" s="33" t="s">
        <v>1559</v>
      </c>
      <c r="J380" s="27" t="s">
        <v>1543</v>
      </c>
      <c r="K380" s="34"/>
      <c r="L380" s="34"/>
      <c r="M380" s="34"/>
      <c r="N380" s="34"/>
      <c r="O380" s="34"/>
      <c r="P380" s="29" t="s">
        <v>1574</v>
      </c>
      <c r="Q380" s="35">
        <v>1826</v>
      </c>
      <c r="R380" s="87"/>
      <c r="S380" s="37" t="s">
        <v>58</v>
      </c>
      <c r="T380" s="82"/>
      <c r="U380" s="83"/>
      <c r="V380" s="40" t="s">
        <v>58</v>
      </c>
      <c r="W380" s="85"/>
      <c r="X380" s="88"/>
      <c r="Y380" s="43"/>
    </row>
    <row r="381" spans="1:25" ht="25.5">
      <c r="A381" s="27">
        <v>1418</v>
      </c>
      <c r="B381" s="28" t="s">
        <v>1575</v>
      </c>
      <c r="C381" s="29" t="s">
        <v>1576</v>
      </c>
      <c r="D381" s="27">
        <v>2000</v>
      </c>
      <c r="E381" s="30" t="s">
        <v>1549</v>
      </c>
      <c r="F381" s="27">
        <v>17</v>
      </c>
      <c r="G381" s="33" t="s">
        <v>1577</v>
      </c>
      <c r="H381" s="110"/>
      <c r="I381" s="33" t="s">
        <v>1559</v>
      </c>
      <c r="J381" s="27" t="s">
        <v>255</v>
      </c>
      <c r="K381" s="159"/>
      <c r="L381" s="34"/>
      <c r="M381" s="34"/>
      <c r="N381" s="34"/>
      <c r="O381" s="34"/>
      <c r="P381" s="90" t="s">
        <v>62</v>
      </c>
      <c r="Q381" s="92"/>
      <c r="R381" s="87"/>
      <c r="S381" s="37" t="s">
        <v>58</v>
      </c>
      <c r="T381" s="82"/>
      <c r="U381" s="83"/>
      <c r="V381" s="40" t="s">
        <v>58</v>
      </c>
      <c r="W381" s="85"/>
      <c r="X381" s="88"/>
      <c r="Y381" s="43"/>
    </row>
    <row r="382" spans="1:25" ht="25.5">
      <c r="A382" s="27">
        <v>1419</v>
      </c>
      <c r="B382" s="28" t="s">
        <v>1578</v>
      </c>
      <c r="C382" s="29" t="s">
        <v>1579</v>
      </c>
      <c r="D382" s="27">
        <v>2004</v>
      </c>
      <c r="E382" s="30" t="s">
        <v>1549</v>
      </c>
      <c r="F382" s="27">
        <v>17</v>
      </c>
      <c r="G382" s="33" t="s">
        <v>1580</v>
      </c>
      <c r="H382" s="110"/>
      <c r="I382" s="33" t="s">
        <v>1559</v>
      </c>
      <c r="J382" s="27" t="s">
        <v>255</v>
      </c>
      <c r="K382" s="34"/>
      <c r="L382" s="34"/>
      <c r="M382" s="34"/>
      <c r="N382" s="34"/>
      <c r="O382" s="34"/>
      <c r="P382" s="112" t="s">
        <v>1581</v>
      </c>
      <c r="Q382" s="35">
        <v>2930</v>
      </c>
      <c r="R382" s="87"/>
      <c r="S382" s="37" t="s">
        <v>58</v>
      </c>
      <c r="T382" s="82"/>
      <c r="U382" s="83"/>
      <c r="V382" s="40" t="s">
        <v>58</v>
      </c>
      <c r="W382" s="85"/>
      <c r="X382" s="88"/>
      <c r="Y382" s="43"/>
    </row>
    <row r="383" spans="1:25" ht="25.5">
      <c r="A383" s="27">
        <v>1210</v>
      </c>
      <c r="B383" s="28" t="s">
        <v>1582</v>
      </c>
      <c r="C383" s="78" t="str">
        <f>HYPERLINK("https://www.icpsr.umich.edu","https://www.icpsr.umich.edu")</f>
        <v>https://www.icpsr.umich.edu</v>
      </c>
      <c r="D383" s="66">
        <v>1962</v>
      </c>
      <c r="E383" s="30" t="s">
        <v>1549</v>
      </c>
      <c r="F383" s="27">
        <v>17</v>
      </c>
      <c r="G383" s="135" t="s">
        <v>1583</v>
      </c>
      <c r="H383" s="110"/>
      <c r="I383" s="33" t="s">
        <v>1559</v>
      </c>
      <c r="J383" s="79" t="s">
        <v>80</v>
      </c>
      <c r="K383" s="34"/>
      <c r="L383" s="34"/>
      <c r="M383" s="34"/>
      <c r="N383" s="34"/>
      <c r="O383" s="34"/>
      <c r="P383" s="80" t="str">
        <f>HYPERLINK("https://twitter.com/ICPSR","https://twitter.com/ICPSR")</f>
        <v>https://twitter.com/ICPSR</v>
      </c>
      <c r="Q383" s="35">
        <v>2246</v>
      </c>
      <c r="R383" s="87"/>
      <c r="S383" s="81"/>
      <c r="T383" s="82"/>
      <c r="U383" s="83"/>
      <c r="V383" s="40" t="s">
        <v>58</v>
      </c>
      <c r="W383" s="85"/>
      <c r="X383" s="88"/>
      <c r="Y383" s="43"/>
    </row>
    <row r="384" spans="1:25" ht="25.5">
      <c r="A384" s="27">
        <v>1066</v>
      </c>
      <c r="B384" s="28" t="s">
        <v>1584</v>
      </c>
      <c r="C384" s="29" t="s">
        <v>1585</v>
      </c>
      <c r="D384" s="27">
        <v>2004</v>
      </c>
      <c r="E384" s="30" t="s">
        <v>1549</v>
      </c>
      <c r="F384" s="27">
        <v>17</v>
      </c>
      <c r="G384" s="33" t="s">
        <v>1586</v>
      </c>
      <c r="H384" s="110"/>
      <c r="I384" s="33" t="s">
        <v>1559</v>
      </c>
      <c r="J384" s="27" t="s">
        <v>1543</v>
      </c>
      <c r="K384" s="34"/>
      <c r="L384" s="34"/>
      <c r="M384" s="34"/>
      <c r="N384" s="34"/>
      <c r="O384" s="34"/>
      <c r="P384" s="90" t="s">
        <v>62</v>
      </c>
      <c r="Q384" s="92"/>
      <c r="R384" s="87"/>
      <c r="S384" s="37" t="s">
        <v>58</v>
      </c>
      <c r="T384" s="82"/>
      <c r="U384" s="83"/>
      <c r="V384" s="40" t="s">
        <v>58</v>
      </c>
      <c r="W384" s="85"/>
      <c r="X384" s="88"/>
      <c r="Y384" s="43"/>
    </row>
    <row r="385" spans="1:25" ht="25.5">
      <c r="A385" s="44">
        <v>1594</v>
      </c>
      <c r="B385" s="45" t="s">
        <v>1587</v>
      </c>
      <c r="C385" s="46" t="str">
        <f>HYPERLINK("https://commons.mla.org/core/","https://commons.mla.org/core/")</f>
        <v>https://commons.mla.org/core/</v>
      </c>
      <c r="D385" s="47">
        <v>2015</v>
      </c>
      <c r="E385" s="48" t="s">
        <v>1549</v>
      </c>
      <c r="F385" s="47">
        <v>17</v>
      </c>
      <c r="G385" s="49" t="s">
        <v>1588</v>
      </c>
      <c r="H385" s="50"/>
      <c r="I385" s="51" t="s">
        <v>1559</v>
      </c>
      <c r="J385" s="47" t="s">
        <v>255</v>
      </c>
      <c r="K385" s="52"/>
      <c r="L385" s="52"/>
      <c r="M385" s="52"/>
      <c r="N385" s="43"/>
      <c r="O385" s="53"/>
      <c r="P385" s="54" t="s">
        <v>1589</v>
      </c>
      <c r="Q385" s="55"/>
      <c r="R385" s="119"/>
      <c r="S385" s="57"/>
      <c r="T385" s="58"/>
      <c r="U385" s="59"/>
      <c r="V385" s="157" t="s">
        <v>58</v>
      </c>
      <c r="W385" s="61"/>
      <c r="X385" s="62"/>
      <c r="Y385" s="63"/>
    </row>
    <row r="386" spans="1:25" ht="12.75">
      <c r="A386" s="27">
        <v>1420</v>
      </c>
      <c r="B386" s="28" t="s">
        <v>1590</v>
      </c>
      <c r="C386" s="29" t="s">
        <v>1591</v>
      </c>
      <c r="D386" s="27">
        <v>2011</v>
      </c>
      <c r="E386" s="30" t="s">
        <v>1592</v>
      </c>
      <c r="F386" s="27">
        <v>17</v>
      </c>
      <c r="G386" s="33" t="s">
        <v>1593</v>
      </c>
      <c r="H386" s="110"/>
      <c r="I386" s="33" t="s">
        <v>1559</v>
      </c>
      <c r="J386" s="27" t="s">
        <v>1594</v>
      </c>
      <c r="K386" s="34"/>
      <c r="L386" s="34"/>
      <c r="M386" s="34"/>
      <c r="N386" s="34"/>
      <c r="O386" s="34"/>
      <c r="P386" s="112" t="s">
        <v>1595</v>
      </c>
      <c r="Q386" s="35">
        <v>363</v>
      </c>
      <c r="R386" s="87"/>
      <c r="S386" s="37" t="s">
        <v>58</v>
      </c>
      <c r="T386" s="82"/>
      <c r="U386" s="83"/>
      <c r="V386" s="40" t="s">
        <v>58</v>
      </c>
      <c r="W386" s="85"/>
      <c r="X386" s="88"/>
      <c r="Y386" s="43"/>
    </row>
    <row r="387" spans="1:25" ht="25.5">
      <c r="A387" s="27">
        <v>1010</v>
      </c>
      <c r="B387" s="28" t="s">
        <v>1596</v>
      </c>
      <c r="C387" s="29" t="s">
        <v>1597</v>
      </c>
      <c r="D387" s="27">
        <v>1995</v>
      </c>
      <c r="E387" s="30" t="s">
        <v>1549</v>
      </c>
      <c r="F387" s="27">
        <v>17</v>
      </c>
      <c r="G387" s="31" t="s">
        <v>1598</v>
      </c>
      <c r="H387" s="110"/>
      <c r="I387" s="33" t="s">
        <v>1559</v>
      </c>
      <c r="J387" s="27" t="s">
        <v>255</v>
      </c>
      <c r="K387" s="34"/>
      <c r="L387" s="34"/>
      <c r="M387" s="34"/>
      <c r="N387" s="34"/>
      <c r="O387" s="34"/>
      <c r="P387" s="90" t="s">
        <v>62</v>
      </c>
      <c r="Q387" s="92"/>
      <c r="R387" s="87"/>
      <c r="S387" s="81"/>
      <c r="T387" s="82"/>
      <c r="U387" s="83"/>
      <c r="V387" s="40" t="s">
        <v>58</v>
      </c>
      <c r="W387" s="85"/>
      <c r="X387" s="88"/>
      <c r="Y387" s="43"/>
    </row>
    <row r="388" spans="1:25" ht="25.5">
      <c r="A388" s="27">
        <v>1087</v>
      </c>
      <c r="B388" s="28" t="s">
        <v>1599</v>
      </c>
      <c r="C388" s="29" t="s">
        <v>1600</v>
      </c>
      <c r="D388" s="27">
        <v>2006</v>
      </c>
      <c r="E388" s="30" t="s">
        <v>1549</v>
      </c>
      <c r="F388" s="27">
        <v>17</v>
      </c>
      <c r="G388" s="33" t="s">
        <v>1601</v>
      </c>
      <c r="H388" s="110"/>
      <c r="I388" s="33" t="s">
        <v>1559</v>
      </c>
      <c r="J388" s="27" t="s">
        <v>255</v>
      </c>
      <c r="K388" s="34"/>
      <c r="L388" s="34"/>
      <c r="M388" s="34"/>
      <c r="N388" s="34"/>
      <c r="O388" s="34"/>
      <c r="P388" s="29" t="s">
        <v>1602</v>
      </c>
      <c r="Q388" s="35" t="s">
        <v>1603</v>
      </c>
      <c r="R388" s="87"/>
      <c r="S388" s="37" t="s">
        <v>58</v>
      </c>
      <c r="T388" s="82"/>
      <c r="U388" s="83"/>
      <c r="V388" s="40" t="s">
        <v>58</v>
      </c>
      <c r="W388" s="85"/>
      <c r="X388" s="88"/>
      <c r="Y388" s="43"/>
    </row>
    <row r="389" spans="1:25" ht="25.5">
      <c r="A389" s="27">
        <v>1104</v>
      </c>
      <c r="B389" s="28" t="s">
        <v>1604</v>
      </c>
      <c r="C389" s="29" t="s">
        <v>1605</v>
      </c>
      <c r="D389" s="27">
        <v>2007</v>
      </c>
      <c r="E389" s="30" t="s">
        <v>1549</v>
      </c>
      <c r="F389" s="27">
        <v>17</v>
      </c>
      <c r="G389" s="33" t="s">
        <v>1606</v>
      </c>
      <c r="H389" s="110"/>
      <c r="I389" s="33" t="s">
        <v>1559</v>
      </c>
      <c r="J389" s="27" t="s">
        <v>1543</v>
      </c>
      <c r="K389" s="34"/>
      <c r="L389" s="34"/>
      <c r="M389" s="34"/>
      <c r="N389" s="34"/>
      <c r="O389" s="34"/>
      <c r="P389" s="29" t="s">
        <v>1607</v>
      </c>
      <c r="Q389" s="35">
        <v>402</v>
      </c>
      <c r="R389" s="87"/>
      <c r="S389" s="81"/>
      <c r="T389" s="82"/>
      <c r="U389" s="83"/>
      <c r="V389" s="40" t="s">
        <v>58</v>
      </c>
      <c r="W389" s="85"/>
      <c r="X389" s="88"/>
      <c r="Y389" s="43"/>
    </row>
    <row r="390" spans="1:25" ht="25.5">
      <c r="A390" s="27">
        <v>1209</v>
      </c>
      <c r="B390" s="28" t="s">
        <v>1608</v>
      </c>
      <c r="C390" s="29" t="s">
        <v>1609</v>
      </c>
      <c r="D390" s="27">
        <v>2011</v>
      </c>
      <c r="E390" s="30" t="s">
        <v>1549</v>
      </c>
      <c r="F390" s="27">
        <v>17</v>
      </c>
      <c r="G390" s="33" t="s">
        <v>1610</v>
      </c>
      <c r="H390" s="110"/>
      <c r="I390" s="33" t="s">
        <v>1611</v>
      </c>
      <c r="J390" s="27" t="s">
        <v>255</v>
      </c>
      <c r="K390" s="34"/>
      <c r="L390" s="34"/>
      <c r="M390" s="34"/>
      <c r="N390" s="34"/>
      <c r="O390" s="34"/>
      <c r="P390" s="112" t="s">
        <v>1612</v>
      </c>
      <c r="Q390" s="35" t="s">
        <v>1613</v>
      </c>
      <c r="R390" s="87"/>
      <c r="S390" s="37" t="s">
        <v>58</v>
      </c>
      <c r="T390" s="82"/>
      <c r="U390" s="83"/>
      <c r="V390" s="40" t="s">
        <v>58</v>
      </c>
      <c r="W390" s="41" t="s">
        <v>58</v>
      </c>
      <c r="X390" s="88"/>
      <c r="Y390" s="43"/>
    </row>
    <row r="391" spans="1:25" ht="25.5">
      <c r="A391" s="27">
        <v>1509</v>
      </c>
      <c r="B391" s="64" t="s">
        <v>1614</v>
      </c>
      <c r="C391" s="65" t="s">
        <v>1615</v>
      </c>
      <c r="D391" s="66">
        <v>2011</v>
      </c>
      <c r="E391" s="67" t="s">
        <v>1549</v>
      </c>
      <c r="F391" s="27">
        <v>17</v>
      </c>
      <c r="G391" s="67" t="s">
        <v>1616</v>
      </c>
      <c r="H391" s="63"/>
      <c r="I391" s="30" t="s">
        <v>1617</v>
      </c>
      <c r="J391" s="27" t="s">
        <v>817</v>
      </c>
      <c r="K391" s="68"/>
      <c r="L391" s="68"/>
      <c r="M391" s="68"/>
      <c r="N391" s="68"/>
      <c r="O391" s="68"/>
      <c r="P391" s="69" t="s">
        <v>1618</v>
      </c>
      <c r="Q391" s="35">
        <v>835</v>
      </c>
      <c r="R391" s="116"/>
      <c r="S391" s="71"/>
      <c r="T391" s="72"/>
      <c r="U391" s="73"/>
      <c r="V391" s="158" t="s">
        <v>58</v>
      </c>
      <c r="W391" s="75"/>
      <c r="X391" s="76"/>
      <c r="Y391" s="77"/>
    </row>
    <row r="392" spans="1:25" ht="25.5">
      <c r="A392" s="27">
        <v>1085</v>
      </c>
      <c r="B392" s="28" t="s">
        <v>1619</v>
      </c>
      <c r="C392" s="29" t="s">
        <v>1620</v>
      </c>
      <c r="D392" s="27">
        <v>2006</v>
      </c>
      <c r="E392" s="30" t="s">
        <v>1549</v>
      </c>
      <c r="F392" s="27">
        <v>17</v>
      </c>
      <c r="G392" s="33" t="s">
        <v>1621</v>
      </c>
      <c r="H392" s="110"/>
      <c r="I392" s="33" t="s">
        <v>1617</v>
      </c>
      <c r="J392" s="27" t="s">
        <v>255</v>
      </c>
      <c r="K392" s="34"/>
      <c r="L392" s="34"/>
      <c r="M392" s="34"/>
      <c r="N392" s="34"/>
      <c r="O392" s="34"/>
      <c r="P392" s="90" t="s">
        <v>62</v>
      </c>
      <c r="Q392" s="92"/>
      <c r="R392" s="87"/>
      <c r="S392" s="81"/>
      <c r="T392" s="82"/>
      <c r="U392" s="83"/>
      <c r="V392" s="40" t="s">
        <v>58</v>
      </c>
      <c r="W392" s="85"/>
      <c r="X392" s="88"/>
      <c r="Y392" s="43"/>
    </row>
    <row r="393" spans="1:25" ht="25.5">
      <c r="A393" s="27">
        <v>1421</v>
      </c>
      <c r="B393" s="28" t="s">
        <v>1622</v>
      </c>
      <c r="C393" s="29" t="s">
        <v>1623</v>
      </c>
      <c r="D393" s="66">
        <v>2014</v>
      </c>
      <c r="E393" s="30" t="s">
        <v>1549</v>
      </c>
      <c r="F393" s="27">
        <v>17</v>
      </c>
      <c r="G393" s="33" t="s">
        <v>1624</v>
      </c>
      <c r="H393" s="110"/>
      <c r="I393" s="33" t="s">
        <v>1617</v>
      </c>
      <c r="J393" s="27" t="s">
        <v>80</v>
      </c>
      <c r="K393" s="34"/>
      <c r="L393" s="34"/>
      <c r="M393" s="34"/>
      <c r="N393" s="34"/>
      <c r="O393" s="34"/>
      <c r="P393" s="90" t="s">
        <v>62</v>
      </c>
      <c r="Q393" s="92"/>
      <c r="R393" s="87"/>
      <c r="S393" s="37" t="s">
        <v>58</v>
      </c>
      <c r="T393" s="82"/>
      <c r="U393" s="83"/>
      <c r="V393" s="40" t="s">
        <v>58</v>
      </c>
      <c r="W393" s="85"/>
      <c r="X393" s="88"/>
      <c r="Y393" s="43"/>
    </row>
    <row r="394" spans="1:25" ht="25.5">
      <c r="A394" s="27">
        <v>1086</v>
      </c>
      <c r="B394" s="28" t="s">
        <v>1625</v>
      </c>
      <c r="C394" s="29" t="s">
        <v>1626</v>
      </c>
      <c r="D394" s="27">
        <v>2006</v>
      </c>
      <c r="E394" s="30" t="s">
        <v>1549</v>
      </c>
      <c r="F394" s="27">
        <v>17</v>
      </c>
      <c r="G394" s="33" t="s">
        <v>1627</v>
      </c>
      <c r="H394" s="110"/>
      <c r="I394" s="33" t="s">
        <v>1617</v>
      </c>
      <c r="J394" s="27" t="s">
        <v>255</v>
      </c>
      <c r="K394" s="34"/>
      <c r="L394" s="34"/>
      <c r="M394" s="34"/>
      <c r="N394" s="34"/>
      <c r="O394" s="34"/>
      <c r="P394" s="29" t="s">
        <v>1628</v>
      </c>
      <c r="Q394" s="35">
        <v>2198</v>
      </c>
      <c r="R394" s="87"/>
      <c r="S394" s="81"/>
      <c r="T394" s="82"/>
      <c r="U394" s="83"/>
      <c r="V394" s="40" t="s">
        <v>58</v>
      </c>
      <c r="W394" s="85"/>
      <c r="X394" s="88"/>
      <c r="Y394" s="43"/>
    </row>
    <row r="395" spans="1:25" ht="25.5">
      <c r="A395" s="27">
        <v>1126</v>
      </c>
      <c r="B395" s="28" t="s">
        <v>1629</v>
      </c>
      <c r="C395" s="29" t="s">
        <v>1630</v>
      </c>
      <c r="D395" s="27">
        <v>2008</v>
      </c>
      <c r="E395" s="30" t="s">
        <v>1549</v>
      </c>
      <c r="F395" s="27">
        <v>17</v>
      </c>
      <c r="G395" s="33" t="s">
        <v>1631</v>
      </c>
      <c r="H395" s="110"/>
      <c r="I395" s="33" t="s">
        <v>1617</v>
      </c>
      <c r="J395" s="27" t="s">
        <v>255</v>
      </c>
      <c r="K395" s="34"/>
      <c r="L395" s="34"/>
      <c r="M395" s="34"/>
      <c r="N395" s="34"/>
      <c r="O395" s="34"/>
      <c r="P395" s="29" t="s">
        <v>1632</v>
      </c>
      <c r="Q395" s="35">
        <v>8793</v>
      </c>
      <c r="R395" s="87"/>
      <c r="S395" s="37" t="s">
        <v>58</v>
      </c>
      <c r="T395" s="82"/>
      <c r="U395" s="83"/>
      <c r="V395" s="40" t="s">
        <v>58</v>
      </c>
      <c r="W395" s="85"/>
      <c r="X395" s="88"/>
      <c r="Y395" s="43"/>
    </row>
    <row r="396" spans="1:25" ht="25.5">
      <c r="A396" s="79">
        <v>1589</v>
      </c>
      <c r="B396" s="135" t="s">
        <v>1633</v>
      </c>
      <c r="C396" s="156" t="s">
        <v>1634</v>
      </c>
      <c r="D396" s="79">
        <v>2015</v>
      </c>
      <c r="E396" s="30" t="s">
        <v>1549</v>
      </c>
      <c r="F396" s="27">
        <v>17</v>
      </c>
      <c r="G396" s="33" t="s">
        <v>1610</v>
      </c>
      <c r="H396" s="63"/>
      <c r="I396" s="33" t="s">
        <v>1617</v>
      </c>
      <c r="J396" s="27" t="s">
        <v>255</v>
      </c>
      <c r="K396" s="68"/>
      <c r="L396" s="68"/>
      <c r="M396" s="68"/>
      <c r="N396" s="68"/>
      <c r="O396" s="68"/>
      <c r="P396" s="160" t="s">
        <v>62</v>
      </c>
      <c r="Q396" s="35"/>
      <c r="R396" s="87"/>
      <c r="S396" s="161" t="s">
        <v>58</v>
      </c>
      <c r="T396" s="82"/>
      <c r="U396" s="83"/>
      <c r="V396" s="162" t="s">
        <v>58</v>
      </c>
      <c r="W396" s="85"/>
      <c r="X396" s="88"/>
      <c r="Y396" s="77"/>
    </row>
    <row r="397" spans="1:25" ht="25.5">
      <c r="A397" s="27">
        <v>1554</v>
      </c>
      <c r="B397" s="30" t="s">
        <v>1635</v>
      </c>
      <c r="C397" s="126" t="str">
        <f>HYPERLINK("https://repositive.io/","https://repositive.io/")</f>
        <v>https://repositive.io/</v>
      </c>
      <c r="D397" s="66">
        <v>2015</v>
      </c>
      <c r="E397" s="30" t="s">
        <v>1549</v>
      </c>
      <c r="F397" s="27">
        <v>17</v>
      </c>
      <c r="G397" s="144" t="s">
        <v>1636</v>
      </c>
      <c r="H397" s="63"/>
      <c r="I397" s="64" t="s">
        <v>1617</v>
      </c>
      <c r="J397" s="27" t="s">
        <v>1543</v>
      </c>
      <c r="K397" s="68"/>
      <c r="L397" s="68"/>
      <c r="M397" s="68"/>
      <c r="N397" s="68"/>
      <c r="O397" s="68"/>
      <c r="P397" s="139" t="str">
        <f>HYPERLINK("https://twitter.com/repositiveio","https://twitter.com/repositiveio")</f>
        <v>https://twitter.com/repositiveio</v>
      </c>
      <c r="Q397" s="35">
        <v>121</v>
      </c>
      <c r="R397" s="87"/>
      <c r="S397" s="37" t="s">
        <v>58</v>
      </c>
      <c r="T397" s="82"/>
      <c r="U397" s="83"/>
      <c r="V397" s="40" t="s">
        <v>58</v>
      </c>
      <c r="W397" s="85"/>
      <c r="X397" s="88"/>
      <c r="Y397" s="77"/>
    </row>
    <row r="398" spans="1:25" ht="25.5">
      <c r="A398" s="27">
        <v>1318</v>
      </c>
      <c r="B398" s="28" t="s">
        <v>1637</v>
      </c>
      <c r="C398" s="29" t="s">
        <v>1638</v>
      </c>
      <c r="D398" s="27">
        <v>2013</v>
      </c>
      <c r="E398" s="30" t="s">
        <v>1549</v>
      </c>
      <c r="F398" s="27">
        <v>17</v>
      </c>
      <c r="G398" s="33" t="s">
        <v>1639</v>
      </c>
      <c r="H398" s="110"/>
      <c r="I398" s="33" t="s">
        <v>1617</v>
      </c>
      <c r="J398" s="27" t="s">
        <v>255</v>
      </c>
      <c r="K398" s="34"/>
      <c r="L398" s="34"/>
      <c r="M398" s="34"/>
      <c r="N398" s="34"/>
      <c r="O398" s="34"/>
      <c r="P398" s="29" t="s">
        <v>1640</v>
      </c>
      <c r="Q398" s="35">
        <v>752</v>
      </c>
      <c r="R398" s="87"/>
      <c r="S398" s="81"/>
      <c r="T398" s="82"/>
      <c r="U398" s="83"/>
      <c r="V398" s="40" t="s">
        <v>58</v>
      </c>
      <c r="W398" s="85"/>
      <c r="X398" s="88"/>
      <c r="Y398" s="43"/>
    </row>
    <row r="399" spans="1:25" ht="38.25">
      <c r="A399" s="94">
        <v>1577</v>
      </c>
      <c r="B399" s="95" t="s">
        <v>1641</v>
      </c>
      <c r="C399" s="96" t="s">
        <v>1642</v>
      </c>
      <c r="D399" s="97">
        <v>2000</v>
      </c>
      <c r="E399" s="98" t="s">
        <v>1549</v>
      </c>
      <c r="F399" s="99">
        <v>17</v>
      </c>
      <c r="G399" s="100" t="s">
        <v>1643</v>
      </c>
      <c r="H399" s="63"/>
      <c r="I399" s="98" t="s">
        <v>1644</v>
      </c>
      <c r="J399" s="99" t="s">
        <v>1246</v>
      </c>
      <c r="K399" s="68"/>
      <c r="L399" s="68"/>
      <c r="M399" s="68"/>
      <c r="N399" s="68"/>
      <c r="O399" s="68"/>
      <c r="P399" s="125" t="s">
        <v>62</v>
      </c>
      <c r="Q399" s="55"/>
      <c r="R399" s="103"/>
      <c r="S399" s="104"/>
      <c r="T399" s="58"/>
      <c r="U399" s="105"/>
      <c r="V399" s="131" t="s">
        <v>58</v>
      </c>
      <c r="W399" s="106"/>
      <c r="X399" s="62"/>
      <c r="Y399" s="77"/>
    </row>
    <row r="400" spans="1:25" ht="25.5">
      <c r="A400" s="27">
        <v>1422</v>
      </c>
      <c r="B400" s="28" t="s">
        <v>1645</v>
      </c>
      <c r="C400" s="29" t="s">
        <v>1646</v>
      </c>
      <c r="D400" s="27">
        <v>2014</v>
      </c>
      <c r="E400" s="30" t="s">
        <v>1549</v>
      </c>
      <c r="F400" s="27">
        <v>17</v>
      </c>
      <c r="G400" s="133" t="s">
        <v>1647</v>
      </c>
      <c r="H400" s="110"/>
      <c r="I400" s="33" t="s">
        <v>1648</v>
      </c>
      <c r="J400" s="27" t="s">
        <v>67</v>
      </c>
      <c r="K400" s="34"/>
      <c r="L400" s="34"/>
      <c r="M400" s="34"/>
      <c r="N400" s="34"/>
      <c r="O400" s="34"/>
      <c r="P400" s="90" t="s">
        <v>62</v>
      </c>
      <c r="Q400" s="92"/>
      <c r="R400" s="87"/>
      <c r="S400" s="37" t="s">
        <v>58</v>
      </c>
      <c r="T400" s="82"/>
      <c r="U400" s="83"/>
      <c r="V400" s="40" t="s">
        <v>58</v>
      </c>
      <c r="W400" s="85"/>
      <c r="X400" s="88"/>
      <c r="Y400" s="43"/>
    </row>
    <row r="401" spans="1:25" ht="25.5">
      <c r="A401" s="27">
        <v>1558</v>
      </c>
      <c r="B401" s="30" t="s">
        <v>1649</v>
      </c>
      <c r="C401" s="126" t="str">
        <f>HYPERLINK("http://morphomuseum.com/","http://morphomuseum.com/")</f>
        <v>http://morphomuseum.com/</v>
      </c>
      <c r="D401" s="66">
        <v>2014</v>
      </c>
      <c r="E401" s="30" t="s">
        <v>1549</v>
      </c>
      <c r="F401" s="27">
        <v>17</v>
      </c>
      <c r="G401" s="144" t="s">
        <v>1650</v>
      </c>
      <c r="H401" s="63"/>
      <c r="I401" s="64" t="s">
        <v>1651</v>
      </c>
      <c r="J401" s="27" t="s">
        <v>255</v>
      </c>
      <c r="K401" s="68"/>
      <c r="L401" s="68"/>
      <c r="M401" s="68"/>
      <c r="N401" s="68"/>
      <c r="O401" s="68"/>
      <c r="P401" s="139" t="str">
        <f>HYPERLINK("https://twitter.com/morphomuseum","https://twitter.com/morphomuseum")</f>
        <v>https://twitter.com/morphomuseum</v>
      </c>
      <c r="Q401" s="35">
        <v>35</v>
      </c>
      <c r="R401" s="87"/>
      <c r="S401" s="81"/>
      <c r="T401" s="82"/>
      <c r="U401" s="83"/>
      <c r="V401" s="40" t="s">
        <v>58</v>
      </c>
      <c r="W401" s="85"/>
      <c r="X401" s="88"/>
      <c r="Y401" s="77"/>
    </row>
    <row r="402" spans="1:25" ht="25.5">
      <c r="A402" s="27">
        <v>1248</v>
      </c>
      <c r="B402" s="28" t="s">
        <v>1652</v>
      </c>
      <c r="C402" s="29" t="s">
        <v>1653</v>
      </c>
      <c r="D402" s="27">
        <v>2012</v>
      </c>
      <c r="E402" s="30" t="s">
        <v>1549</v>
      </c>
      <c r="F402" s="27">
        <v>17</v>
      </c>
      <c r="G402" s="33" t="s">
        <v>1654</v>
      </c>
      <c r="H402" s="110"/>
      <c r="I402" s="33" t="s">
        <v>1655</v>
      </c>
      <c r="J402" s="27" t="s">
        <v>67</v>
      </c>
      <c r="K402" s="34"/>
      <c r="L402" s="34"/>
      <c r="M402" s="34"/>
      <c r="N402" s="34"/>
      <c r="O402" s="34"/>
      <c r="P402" s="29" t="s">
        <v>1656</v>
      </c>
      <c r="Q402" s="35">
        <v>394</v>
      </c>
      <c r="R402" s="87"/>
      <c r="S402" s="81"/>
      <c r="T402" s="82"/>
      <c r="U402" s="83"/>
      <c r="V402" s="40" t="s">
        <v>58</v>
      </c>
      <c r="W402" s="85"/>
      <c r="X402" s="88"/>
      <c r="Y402" s="43"/>
    </row>
    <row r="403" spans="1:25" ht="25.5">
      <c r="A403" s="27">
        <v>1510</v>
      </c>
      <c r="B403" s="64" t="s">
        <v>1657</v>
      </c>
      <c r="C403" s="65" t="s">
        <v>1658</v>
      </c>
      <c r="D403" s="66">
        <v>2009</v>
      </c>
      <c r="E403" s="67" t="s">
        <v>1549</v>
      </c>
      <c r="F403" s="27">
        <v>17</v>
      </c>
      <c r="G403" s="67" t="s">
        <v>1659</v>
      </c>
      <c r="H403" s="63"/>
      <c r="I403" s="30" t="s">
        <v>1660</v>
      </c>
      <c r="J403" s="27" t="s">
        <v>80</v>
      </c>
      <c r="K403" s="68"/>
      <c r="L403" s="68"/>
      <c r="M403" s="68"/>
      <c r="N403" s="68"/>
      <c r="O403" s="68"/>
      <c r="P403" s="69" t="s">
        <v>1661</v>
      </c>
      <c r="Q403" s="35">
        <v>869</v>
      </c>
      <c r="R403" s="116"/>
      <c r="S403" s="71"/>
      <c r="T403" s="72"/>
      <c r="U403" s="73"/>
      <c r="V403" s="158" t="s">
        <v>58</v>
      </c>
      <c r="W403" s="75"/>
      <c r="X403" s="76"/>
      <c r="Y403" s="77"/>
    </row>
    <row r="404" spans="1:25" ht="25.5">
      <c r="A404" s="27">
        <v>1548</v>
      </c>
      <c r="B404" s="64" t="s">
        <v>1662</v>
      </c>
      <c r="C404" s="78" t="str">
        <f>HYPERLINK("http://www.science-media.org/","http://www.science-media.org/")</f>
        <v>http://www.science-media.org/</v>
      </c>
      <c r="D404" s="66">
        <v>2014</v>
      </c>
      <c r="E404" s="30" t="s">
        <v>1549</v>
      </c>
      <c r="F404" s="27">
        <v>17</v>
      </c>
      <c r="G404" s="67" t="s">
        <v>1663</v>
      </c>
      <c r="H404" s="63"/>
      <c r="I404" s="30" t="s">
        <v>1660</v>
      </c>
      <c r="J404" s="27" t="s">
        <v>255</v>
      </c>
      <c r="K404" s="68"/>
      <c r="L404" s="68"/>
      <c r="M404" s="68"/>
      <c r="N404" s="68"/>
      <c r="O404" s="68"/>
      <c r="P404" s="134" t="s">
        <v>62</v>
      </c>
      <c r="Q404" s="92"/>
      <c r="R404" s="87"/>
      <c r="S404" s="81"/>
      <c r="T404" s="82"/>
      <c r="U404" s="83"/>
      <c r="V404" s="40" t="s">
        <v>58</v>
      </c>
      <c r="W404" s="41" t="s">
        <v>58</v>
      </c>
      <c r="X404" s="88"/>
      <c r="Y404" s="77"/>
    </row>
    <row r="405" spans="1:25" ht="25.5">
      <c r="A405" s="27">
        <v>1459</v>
      </c>
      <c r="B405" s="28" t="s">
        <v>1664</v>
      </c>
      <c r="C405" s="29" t="s">
        <v>1665</v>
      </c>
      <c r="D405" s="27">
        <v>2011</v>
      </c>
      <c r="E405" s="30" t="s">
        <v>1592</v>
      </c>
      <c r="F405" s="27">
        <v>18</v>
      </c>
      <c r="G405" s="33" t="s">
        <v>1666</v>
      </c>
      <c r="H405" s="110"/>
      <c r="I405" s="33" t="s">
        <v>1667</v>
      </c>
      <c r="J405" s="27" t="s">
        <v>56</v>
      </c>
      <c r="K405" s="34"/>
      <c r="L405" s="34"/>
      <c r="M405" s="34"/>
      <c r="N405" s="34"/>
      <c r="O405" s="34"/>
      <c r="P405" s="29" t="s">
        <v>1668</v>
      </c>
      <c r="Q405" s="35">
        <v>783</v>
      </c>
      <c r="R405" s="87"/>
      <c r="S405" s="81"/>
      <c r="T405" s="82"/>
      <c r="U405" s="83"/>
      <c r="V405" s="40" t="s">
        <v>58</v>
      </c>
      <c r="W405" s="85"/>
      <c r="X405" s="86" t="s">
        <v>1669</v>
      </c>
      <c r="Y405" s="43"/>
    </row>
    <row r="406" spans="1:25" ht="51">
      <c r="A406" s="27">
        <v>1512</v>
      </c>
      <c r="B406" s="64" t="s">
        <v>1670</v>
      </c>
      <c r="C406" s="65" t="s">
        <v>1671</v>
      </c>
      <c r="D406" s="66">
        <v>2015</v>
      </c>
      <c r="E406" s="67" t="s">
        <v>1592</v>
      </c>
      <c r="F406" s="27">
        <v>18</v>
      </c>
      <c r="G406" s="67" t="s">
        <v>1672</v>
      </c>
      <c r="H406" s="63"/>
      <c r="I406" s="30" t="s">
        <v>1673</v>
      </c>
      <c r="J406" s="27" t="s">
        <v>255</v>
      </c>
      <c r="K406" s="68"/>
      <c r="L406" s="68"/>
      <c r="M406" s="68"/>
      <c r="N406" s="68"/>
      <c r="O406" s="68"/>
      <c r="P406" s="69" t="s">
        <v>1674</v>
      </c>
      <c r="Q406" s="35">
        <v>47</v>
      </c>
      <c r="R406" s="116"/>
      <c r="S406" s="71"/>
      <c r="T406" s="72"/>
      <c r="U406" s="73"/>
      <c r="V406" s="158" t="s">
        <v>58</v>
      </c>
      <c r="W406" s="75"/>
      <c r="X406" s="76"/>
      <c r="Y406" s="77"/>
    </row>
    <row r="407" spans="1:25" ht="25.5">
      <c r="A407" s="27">
        <v>1249</v>
      </c>
      <c r="B407" s="28" t="s">
        <v>1675</v>
      </c>
      <c r="C407" s="29" t="s">
        <v>1676</v>
      </c>
      <c r="D407" s="27">
        <v>2012</v>
      </c>
      <c r="E407" s="30" t="s">
        <v>1592</v>
      </c>
      <c r="F407" s="27">
        <v>18</v>
      </c>
      <c r="G407" s="33" t="s">
        <v>1677</v>
      </c>
      <c r="H407" s="110"/>
      <c r="I407" s="33" t="s">
        <v>1651</v>
      </c>
      <c r="J407" s="27" t="s">
        <v>255</v>
      </c>
      <c r="K407" s="34"/>
      <c r="L407" s="34"/>
      <c r="M407" s="34"/>
      <c r="N407" s="34"/>
      <c r="O407" s="34"/>
      <c r="P407" s="29" t="s">
        <v>1678</v>
      </c>
      <c r="Q407" s="35">
        <v>526</v>
      </c>
      <c r="R407" s="87"/>
      <c r="S407" s="81"/>
      <c r="T407" s="82"/>
      <c r="U407" s="83"/>
      <c r="V407" s="40" t="s">
        <v>58</v>
      </c>
      <c r="W407" s="41" t="s">
        <v>58</v>
      </c>
      <c r="X407" s="86" t="s">
        <v>58</v>
      </c>
      <c r="Y407" s="43"/>
    </row>
    <row r="408" spans="1:25" ht="12.75">
      <c r="A408" s="44">
        <v>1595</v>
      </c>
      <c r="B408" s="45" t="s">
        <v>1679</v>
      </c>
      <c r="C408" s="46" t="str">
        <f>HYPERLINK("http://dropdeadpaper.com/","http://dropdeadpaper.com/")</f>
        <v>http://dropdeadpaper.com/</v>
      </c>
      <c r="D408" s="47">
        <v>2015</v>
      </c>
      <c r="E408" s="48" t="s">
        <v>1592</v>
      </c>
      <c r="F408" s="47">
        <v>18</v>
      </c>
      <c r="G408" s="49" t="s">
        <v>1680</v>
      </c>
      <c r="H408" s="50"/>
      <c r="I408" s="51" t="s">
        <v>1681</v>
      </c>
      <c r="J408" s="47" t="s">
        <v>255</v>
      </c>
      <c r="K408" s="52"/>
      <c r="L408" s="52"/>
      <c r="M408" s="52"/>
      <c r="N408" s="43"/>
      <c r="O408" s="53"/>
      <c r="P408" s="163" t="s">
        <v>1682</v>
      </c>
      <c r="Q408" s="152">
        <v>76</v>
      </c>
      <c r="R408" s="119"/>
      <c r="S408" s="57"/>
      <c r="T408" s="58"/>
      <c r="U408" s="59"/>
      <c r="V408" s="157" t="s">
        <v>58</v>
      </c>
      <c r="W408" s="61"/>
      <c r="X408" s="62"/>
      <c r="Y408" s="63"/>
    </row>
    <row r="409" spans="1:25" ht="38.25">
      <c r="A409" s="27">
        <v>1105</v>
      </c>
      <c r="B409" s="28" t="s">
        <v>1683</v>
      </c>
      <c r="C409" s="29" t="s">
        <v>1684</v>
      </c>
      <c r="D409" s="27">
        <v>2007</v>
      </c>
      <c r="E409" s="30" t="s">
        <v>1592</v>
      </c>
      <c r="F409" s="27">
        <v>18</v>
      </c>
      <c r="G409" s="33" t="s">
        <v>1685</v>
      </c>
      <c r="H409" s="110"/>
      <c r="I409" s="33" t="s">
        <v>1681</v>
      </c>
      <c r="J409" s="27" t="s">
        <v>255</v>
      </c>
      <c r="K409" s="34"/>
      <c r="L409" s="34"/>
      <c r="M409" s="34"/>
      <c r="N409" s="34"/>
      <c r="O409" s="34"/>
      <c r="P409" s="29" t="s">
        <v>1686</v>
      </c>
      <c r="Q409" s="35">
        <v>2583</v>
      </c>
      <c r="R409" s="87"/>
      <c r="S409" s="81"/>
      <c r="T409" s="82"/>
      <c r="U409" s="83"/>
      <c r="V409" s="40" t="s">
        <v>58</v>
      </c>
      <c r="W409" s="85"/>
      <c r="X409" s="88"/>
      <c r="Y409" s="43"/>
    </row>
    <row r="410" spans="1:25" ht="12.75">
      <c r="A410" s="27">
        <v>1251</v>
      </c>
      <c r="B410" s="64" t="s">
        <v>1687</v>
      </c>
      <c r="C410" s="29" t="s">
        <v>1688</v>
      </c>
      <c r="D410" s="66">
        <v>2012</v>
      </c>
      <c r="E410" s="30" t="s">
        <v>1592</v>
      </c>
      <c r="F410" s="27">
        <v>18</v>
      </c>
      <c r="G410" s="33" t="s">
        <v>1689</v>
      </c>
      <c r="H410" s="63"/>
      <c r="I410" s="31" t="s">
        <v>1681</v>
      </c>
      <c r="J410" s="27" t="s">
        <v>255</v>
      </c>
      <c r="K410" s="68"/>
      <c r="L410" s="68"/>
      <c r="M410" s="68"/>
      <c r="N410" s="68"/>
      <c r="O410" s="107"/>
      <c r="P410" s="89" t="s">
        <v>62</v>
      </c>
      <c r="Q410" s="92"/>
      <c r="R410" s="87"/>
      <c r="S410" s="81"/>
      <c r="T410" s="82"/>
      <c r="U410" s="83"/>
      <c r="V410" s="40" t="s">
        <v>58</v>
      </c>
      <c r="W410" s="85"/>
      <c r="X410" s="88"/>
      <c r="Y410" s="77"/>
    </row>
    <row r="411" spans="1:25" ht="25.5">
      <c r="A411" s="27">
        <v>1511</v>
      </c>
      <c r="B411" s="64" t="s">
        <v>1690</v>
      </c>
      <c r="C411" s="65" t="s">
        <v>1691</v>
      </c>
      <c r="D411" s="66">
        <v>2006</v>
      </c>
      <c r="E411" s="67" t="s">
        <v>1592</v>
      </c>
      <c r="F411" s="27">
        <v>18</v>
      </c>
      <c r="G411" s="67" t="s">
        <v>1692</v>
      </c>
      <c r="H411" s="63"/>
      <c r="I411" s="30" t="s">
        <v>1693</v>
      </c>
      <c r="J411" s="27" t="s">
        <v>255</v>
      </c>
      <c r="K411" s="68"/>
      <c r="L411" s="68"/>
      <c r="M411" s="68"/>
      <c r="N411" s="68"/>
      <c r="O411" s="68"/>
      <c r="P411" s="69" t="s">
        <v>1694</v>
      </c>
      <c r="Q411" s="35">
        <v>1600</v>
      </c>
      <c r="R411" s="116"/>
      <c r="S411" s="71"/>
      <c r="T411" s="72"/>
      <c r="U411" s="73"/>
      <c r="V411" s="158" t="s">
        <v>58</v>
      </c>
      <c r="W411" s="75"/>
      <c r="X411" s="76"/>
      <c r="Y411" s="77"/>
    </row>
    <row r="412" spans="1:25" ht="12.75">
      <c r="A412" s="27">
        <v>1008</v>
      </c>
      <c r="B412" s="28" t="s">
        <v>1695</v>
      </c>
      <c r="C412" s="29" t="s">
        <v>1696</v>
      </c>
      <c r="D412" s="27">
        <v>1991</v>
      </c>
      <c r="E412" s="30" t="s">
        <v>1592</v>
      </c>
      <c r="F412" s="27">
        <v>18</v>
      </c>
      <c r="G412" s="33" t="s">
        <v>1697</v>
      </c>
      <c r="H412" s="110"/>
      <c r="I412" s="33" t="s">
        <v>1698</v>
      </c>
      <c r="J412" s="27" t="s">
        <v>255</v>
      </c>
      <c r="K412" s="34"/>
      <c r="L412" s="34"/>
      <c r="M412" s="34"/>
      <c r="N412" s="34"/>
      <c r="O412" s="34"/>
      <c r="P412" s="90" t="s">
        <v>62</v>
      </c>
      <c r="Q412" s="92"/>
      <c r="R412" s="87"/>
      <c r="S412" s="37" t="s">
        <v>58</v>
      </c>
      <c r="T412" s="82"/>
      <c r="U412" s="83"/>
      <c r="V412" s="40" t="s">
        <v>58</v>
      </c>
      <c r="W412" s="85"/>
      <c r="X412" s="88"/>
      <c r="Y412" s="43"/>
    </row>
    <row r="413" spans="1:25" ht="12.75">
      <c r="A413" s="27">
        <v>1319</v>
      </c>
      <c r="B413" s="28" t="s">
        <v>1699</v>
      </c>
      <c r="C413" s="29" t="s">
        <v>1700</v>
      </c>
      <c r="D413" s="27">
        <v>2013</v>
      </c>
      <c r="E413" s="30" t="s">
        <v>1592</v>
      </c>
      <c r="F413" s="27">
        <v>18</v>
      </c>
      <c r="G413" s="33" t="s">
        <v>1697</v>
      </c>
      <c r="H413" s="110"/>
      <c r="I413" s="33" t="s">
        <v>1698</v>
      </c>
      <c r="J413" s="27" t="s">
        <v>255</v>
      </c>
      <c r="K413" s="34"/>
      <c r="L413" s="34"/>
      <c r="M413" s="34"/>
      <c r="N413" s="34"/>
      <c r="O413" s="34"/>
      <c r="P413" s="29" t="s">
        <v>1701</v>
      </c>
      <c r="Q413" s="35">
        <v>2465</v>
      </c>
      <c r="R413" s="87"/>
      <c r="S413" s="37" t="s">
        <v>58</v>
      </c>
      <c r="T413" s="82"/>
      <c r="U413" s="83"/>
      <c r="V413" s="164" t="s">
        <v>58</v>
      </c>
      <c r="W413" s="85"/>
      <c r="X413" s="86" t="s">
        <v>260</v>
      </c>
      <c r="Y413" s="43"/>
    </row>
    <row r="414" spans="1:25" ht="12.75">
      <c r="A414" s="27">
        <v>1016</v>
      </c>
      <c r="B414" s="28" t="s">
        <v>1702</v>
      </c>
      <c r="C414" s="29" t="s">
        <v>1703</v>
      </c>
      <c r="D414" s="27">
        <v>1997</v>
      </c>
      <c r="E414" s="30" t="s">
        <v>1592</v>
      </c>
      <c r="F414" s="27">
        <v>18</v>
      </c>
      <c r="G414" s="33" t="s">
        <v>1704</v>
      </c>
      <c r="H414" s="110"/>
      <c r="I414" s="33" t="s">
        <v>1698</v>
      </c>
      <c r="J414" s="27" t="s">
        <v>255</v>
      </c>
      <c r="K414" s="34"/>
      <c r="L414" s="34"/>
      <c r="M414" s="34"/>
      <c r="N414" s="34"/>
      <c r="O414" s="34"/>
      <c r="P414" s="90" t="s">
        <v>62</v>
      </c>
      <c r="Q414" s="92"/>
      <c r="R414" s="87"/>
      <c r="S414" s="37" t="s">
        <v>58</v>
      </c>
      <c r="T414" s="82"/>
      <c r="U414" s="83"/>
      <c r="V414" s="40" t="s">
        <v>58</v>
      </c>
      <c r="W414" s="85"/>
      <c r="X414" s="88"/>
      <c r="Y414" s="43"/>
    </row>
    <row r="415" spans="1:25" ht="25.5">
      <c r="A415" s="27">
        <v>1320</v>
      </c>
      <c r="B415" s="28" t="s">
        <v>1705</v>
      </c>
      <c r="C415" s="29" t="s">
        <v>1706</v>
      </c>
      <c r="D415" s="27">
        <v>2013</v>
      </c>
      <c r="E415" s="30" t="s">
        <v>1592</v>
      </c>
      <c r="F415" s="27">
        <v>18</v>
      </c>
      <c r="G415" s="33" t="s">
        <v>1707</v>
      </c>
      <c r="H415" s="110"/>
      <c r="I415" s="33" t="s">
        <v>1698</v>
      </c>
      <c r="J415" s="27" t="s">
        <v>255</v>
      </c>
      <c r="K415" s="34"/>
      <c r="L415" s="34"/>
      <c r="M415" s="34"/>
      <c r="N415" s="34"/>
      <c r="O415" s="34"/>
      <c r="P415" s="29" t="s">
        <v>1708</v>
      </c>
      <c r="Q415" s="35">
        <v>547</v>
      </c>
      <c r="R415" s="87"/>
      <c r="S415" s="37" t="s">
        <v>58</v>
      </c>
      <c r="T415" s="82"/>
      <c r="U415" s="83"/>
      <c r="V415" s="40" t="s">
        <v>58</v>
      </c>
      <c r="W415" s="85"/>
      <c r="X415" s="88"/>
      <c r="Y415" s="43"/>
    </row>
    <row r="416" spans="1:25" ht="12.75">
      <c r="A416" s="27">
        <v>1009</v>
      </c>
      <c r="B416" s="28" t="s">
        <v>1709</v>
      </c>
      <c r="C416" s="29" t="s">
        <v>1710</v>
      </c>
      <c r="D416" s="27">
        <v>1994</v>
      </c>
      <c r="E416" s="30" t="s">
        <v>1592</v>
      </c>
      <c r="F416" s="27">
        <v>18</v>
      </c>
      <c r="G416" s="33" t="s">
        <v>1697</v>
      </c>
      <c r="H416" s="110"/>
      <c r="I416" s="33" t="s">
        <v>1698</v>
      </c>
      <c r="J416" s="27" t="s">
        <v>255</v>
      </c>
      <c r="K416" s="34"/>
      <c r="L416" s="34"/>
      <c r="M416" s="34"/>
      <c r="N416" s="34"/>
      <c r="O416" s="34"/>
      <c r="P416" s="112" t="s">
        <v>1711</v>
      </c>
      <c r="Q416" s="35" t="s">
        <v>837</v>
      </c>
      <c r="R416" s="87"/>
      <c r="S416" s="37" t="s">
        <v>58</v>
      </c>
      <c r="T416" s="82"/>
      <c r="U416" s="83"/>
      <c r="V416" s="40" t="s">
        <v>58</v>
      </c>
      <c r="W416" s="85"/>
      <c r="X416" s="88"/>
      <c r="Y416" s="43"/>
    </row>
    <row r="417" spans="1:25" ht="12.75">
      <c r="A417" s="27">
        <v>1460</v>
      </c>
      <c r="B417" s="28" t="s">
        <v>1712</v>
      </c>
      <c r="C417" s="29" t="s">
        <v>1713</v>
      </c>
      <c r="D417" s="27">
        <v>2009</v>
      </c>
      <c r="E417" s="30" t="s">
        <v>1592</v>
      </c>
      <c r="F417" s="27">
        <v>18</v>
      </c>
      <c r="G417" s="33" t="s">
        <v>1714</v>
      </c>
      <c r="H417" s="110"/>
      <c r="I417" s="33" t="s">
        <v>1698</v>
      </c>
      <c r="J417" s="27" t="s">
        <v>255</v>
      </c>
      <c r="K417" s="34"/>
      <c r="L417" s="34"/>
      <c r="M417" s="34"/>
      <c r="N417" s="34"/>
      <c r="O417" s="34"/>
      <c r="P417" s="89" t="s">
        <v>62</v>
      </c>
      <c r="Q417" s="92"/>
      <c r="R417" s="87"/>
      <c r="S417" s="81"/>
      <c r="T417" s="82"/>
      <c r="U417" s="83"/>
      <c r="V417" s="40" t="s">
        <v>58</v>
      </c>
      <c r="W417" s="85"/>
      <c r="X417" s="88"/>
      <c r="Y417" s="43"/>
    </row>
    <row r="418" spans="1:25" ht="12.75">
      <c r="A418" s="27">
        <v>1250</v>
      </c>
      <c r="B418" s="28" t="s">
        <v>1715</v>
      </c>
      <c r="C418" s="29" t="s">
        <v>1716</v>
      </c>
      <c r="D418" s="27">
        <v>2012</v>
      </c>
      <c r="E418" s="30" t="s">
        <v>1592</v>
      </c>
      <c r="F418" s="27">
        <v>18</v>
      </c>
      <c r="G418" s="33" t="s">
        <v>1717</v>
      </c>
      <c r="H418" s="110"/>
      <c r="I418" s="33" t="s">
        <v>1718</v>
      </c>
      <c r="J418" s="27" t="s">
        <v>255</v>
      </c>
      <c r="K418" s="34"/>
      <c r="L418" s="34"/>
      <c r="M418" s="34"/>
      <c r="N418" s="34"/>
      <c r="O418" s="34"/>
      <c r="P418" s="29" t="s">
        <v>1719</v>
      </c>
      <c r="Q418" s="35">
        <v>2395</v>
      </c>
      <c r="R418" s="87"/>
      <c r="S418" s="81"/>
      <c r="T418" s="82"/>
      <c r="U418" s="83"/>
      <c r="V418" s="84"/>
      <c r="W418" s="85"/>
      <c r="X418" s="88"/>
      <c r="Y418" s="43"/>
    </row>
    <row r="419" spans="1:25" ht="25.5">
      <c r="A419" s="27">
        <v>1030</v>
      </c>
      <c r="B419" s="28" t="s">
        <v>1720</v>
      </c>
      <c r="C419" s="29" t="s">
        <v>1721</v>
      </c>
      <c r="D419" s="27">
        <v>2000</v>
      </c>
      <c r="E419" s="30" t="s">
        <v>1592</v>
      </c>
      <c r="F419" s="27">
        <v>18</v>
      </c>
      <c r="G419" s="33" t="s">
        <v>1722</v>
      </c>
      <c r="H419" s="110"/>
      <c r="I419" s="33" t="s">
        <v>1718</v>
      </c>
      <c r="J419" s="27" t="s">
        <v>255</v>
      </c>
      <c r="K419" s="34"/>
      <c r="L419" s="34"/>
      <c r="M419" s="34"/>
      <c r="N419" s="34"/>
      <c r="O419" s="34"/>
      <c r="P419" s="90" t="s">
        <v>62</v>
      </c>
      <c r="Q419" s="92"/>
      <c r="R419" s="87"/>
      <c r="S419" s="81"/>
      <c r="T419" s="82"/>
      <c r="U419" s="83"/>
      <c r="V419" s="40" t="s">
        <v>58</v>
      </c>
      <c r="W419" s="85"/>
      <c r="X419" s="88"/>
      <c r="Y419" s="43"/>
    </row>
    <row r="420" spans="1:25" ht="12.75">
      <c r="A420" s="27">
        <v>1461</v>
      </c>
      <c r="B420" s="28" t="s">
        <v>1723</v>
      </c>
      <c r="C420" s="29" t="s">
        <v>1724</v>
      </c>
      <c r="D420" s="27">
        <v>2009</v>
      </c>
      <c r="E420" s="30" t="s">
        <v>1725</v>
      </c>
      <c r="F420" s="27">
        <v>19</v>
      </c>
      <c r="G420" s="33" t="s">
        <v>1726</v>
      </c>
      <c r="H420" s="110"/>
      <c r="I420" s="33" t="s">
        <v>1727</v>
      </c>
      <c r="J420" s="27" t="s">
        <v>1594</v>
      </c>
      <c r="K420" s="34"/>
      <c r="L420" s="34"/>
      <c r="M420" s="34"/>
      <c r="N420" s="34"/>
      <c r="O420" s="34"/>
      <c r="P420" s="29" t="s">
        <v>1728</v>
      </c>
      <c r="Q420" s="35">
        <v>100</v>
      </c>
      <c r="R420" s="87"/>
      <c r="S420" s="81"/>
      <c r="T420" s="82"/>
      <c r="U420" s="83"/>
      <c r="V420" s="84"/>
      <c r="W420" s="41" t="s">
        <v>58</v>
      </c>
      <c r="X420" s="88"/>
      <c r="Y420" s="43"/>
    </row>
    <row r="421" spans="1:25" ht="12.75">
      <c r="A421" s="27">
        <v>1177</v>
      </c>
      <c r="B421" s="28" t="s">
        <v>1729</v>
      </c>
      <c r="C421" s="29" t="s">
        <v>1730</v>
      </c>
      <c r="D421" s="27">
        <v>2010</v>
      </c>
      <c r="E421" s="30" t="s">
        <v>1725</v>
      </c>
      <c r="F421" s="27">
        <v>19</v>
      </c>
      <c r="G421" s="33" t="s">
        <v>1731</v>
      </c>
      <c r="H421" s="110"/>
      <c r="I421" s="33" t="s">
        <v>1727</v>
      </c>
      <c r="J421" s="27" t="s">
        <v>255</v>
      </c>
      <c r="K421" s="34"/>
      <c r="L421" s="34"/>
      <c r="M421" s="34"/>
      <c r="N421" s="34"/>
      <c r="O421" s="34"/>
      <c r="P421" s="29" t="s">
        <v>1732</v>
      </c>
      <c r="Q421" s="79" t="s">
        <v>354</v>
      </c>
      <c r="R421" s="87"/>
      <c r="S421" s="81"/>
      <c r="T421" s="82"/>
      <c r="U421" s="83"/>
      <c r="V421" s="40" t="s">
        <v>90</v>
      </c>
      <c r="W421" s="41" t="s">
        <v>58</v>
      </c>
      <c r="X421" s="88"/>
      <c r="Y421" s="43"/>
    </row>
    <row r="422" spans="1:25" ht="12.75">
      <c r="A422" s="27">
        <v>1401</v>
      </c>
      <c r="B422" s="28" t="s">
        <v>1733</v>
      </c>
      <c r="C422" s="29" t="s">
        <v>1734</v>
      </c>
      <c r="D422" s="27">
        <v>2014</v>
      </c>
      <c r="E422" s="30" t="s">
        <v>1725</v>
      </c>
      <c r="F422" s="27">
        <v>19</v>
      </c>
      <c r="G422" s="33" t="s">
        <v>1735</v>
      </c>
      <c r="H422" s="110"/>
      <c r="I422" s="33" t="s">
        <v>1727</v>
      </c>
      <c r="J422" s="27" t="s">
        <v>255</v>
      </c>
      <c r="K422" s="34"/>
      <c r="L422" s="34"/>
      <c r="M422" s="34"/>
      <c r="N422" s="34"/>
      <c r="O422" s="34"/>
      <c r="P422" s="90" t="s">
        <v>62</v>
      </c>
      <c r="Q422" s="92"/>
      <c r="R422" s="87"/>
      <c r="S422" s="81"/>
      <c r="T422" s="82"/>
      <c r="U422" s="83"/>
      <c r="V422" s="40" t="s">
        <v>58</v>
      </c>
      <c r="W422" s="41" t="s">
        <v>58</v>
      </c>
      <c r="X422" s="88"/>
      <c r="Y422" s="43"/>
    </row>
    <row r="423" spans="1:25" ht="12.75">
      <c r="A423" s="27">
        <v>1513</v>
      </c>
      <c r="B423" s="64" t="s">
        <v>1736</v>
      </c>
      <c r="C423" s="65" t="s">
        <v>1737</v>
      </c>
      <c r="D423" s="79">
        <v>2014</v>
      </c>
      <c r="E423" s="67" t="s">
        <v>1738</v>
      </c>
      <c r="F423" s="27">
        <v>20</v>
      </c>
      <c r="G423" s="67" t="s">
        <v>1739</v>
      </c>
      <c r="H423" s="63"/>
      <c r="I423" s="30" t="s">
        <v>1740</v>
      </c>
      <c r="J423" s="79" t="s">
        <v>80</v>
      </c>
      <c r="K423" s="68"/>
      <c r="L423" s="68"/>
      <c r="M423" s="68"/>
      <c r="N423" s="68"/>
      <c r="O423" s="68"/>
      <c r="P423" s="118" t="s">
        <v>62</v>
      </c>
      <c r="Q423" s="92"/>
      <c r="R423" s="116"/>
      <c r="S423" s="71"/>
      <c r="T423" s="72"/>
      <c r="U423" s="73"/>
      <c r="V423" s="158" t="s">
        <v>58</v>
      </c>
      <c r="W423" s="75"/>
      <c r="X423" s="76"/>
      <c r="Y423" s="77"/>
    </row>
    <row r="424" spans="1:25" ht="12.75">
      <c r="A424" s="27">
        <v>1088</v>
      </c>
      <c r="B424" s="28" t="s">
        <v>1741</v>
      </c>
      <c r="C424" s="29" t="s">
        <v>1742</v>
      </c>
      <c r="D424" s="27">
        <v>2006</v>
      </c>
      <c r="E424" s="30" t="s">
        <v>1738</v>
      </c>
      <c r="F424" s="27">
        <v>20</v>
      </c>
      <c r="G424" s="33" t="s">
        <v>1739</v>
      </c>
      <c r="H424" s="110"/>
      <c r="I424" s="33" t="s">
        <v>1740</v>
      </c>
      <c r="J424" s="27" t="s">
        <v>255</v>
      </c>
      <c r="K424" s="34"/>
      <c r="L424" s="34"/>
      <c r="M424" s="34"/>
      <c r="N424" s="34"/>
      <c r="O424" s="34"/>
      <c r="P424" s="112" t="s">
        <v>1743</v>
      </c>
      <c r="Q424" s="35" t="s">
        <v>1744</v>
      </c>
      <c r="R424" s="87"/>
      <c r="S424" s="81"/>
      <c r="T424" s="82"/>
      <c r="U424" s="83"/>
      <c r="V424" s="40" t="s">
        <v>58</v>
      </c>
      <c r="W424" s="41" t="s">
        <v>58</v>
      </c>
      <c r="X424" s="88"/>
      <c r="Y424" s="43"/>
    </row>
    <row r="425" spans="1:25" ht="25.5">
      <c r="A425" s="27">
        <v>1211</v>
      </c>
      <c r="B425" s="28" t="s">
        <v>1745</v>
      </c>
      <c r="C425" s="29" t="s">
        <v>1746</v>
      </c>
      <c r="D425" s="27">
        <v>2011</v>
      </c>
      <c r="E425" s="30" t="s">
        <v>1738</v>
      </c>
      <c r="F425" s="27">
        <v>20</v>
      </c>
      <c r="G425" s="33" t="s">
        <v>1747</v>
      </c>
      <c r="H425" s="110"/>
      <c r="I425" s="33" t="s">
        <v>1740</v>
      </c>
      <c r="J425" s="27" t="s">
        <v>255</v>
      </c>
      <c r="K425" s="34"/>
      <c r="L425" s="34"/>
      <c r="M425" s="34"/>
      <c r="N425" s="34"/>
      <c r="O425" s="34"/>
      <c r="P425" s="112" t="s">
        <v>1748</v>
      </c>
      <c r="Q425" s="35">
        <v>741</v>
      </c>
      <c r="R425" s="87"/>
      <c r="S425" s="81"/>
      <c r="T425" s="82"/>
      <c r="U425" s="83"/>
      <c r="V425" s="40" t="s">
        <v>58</v>
      </c>
      <c r="W425" s="41" t="s">
        <v>58</v>
      </c>
      <c r="X425" s="88"/>
      <c r="Y425" s="43"/>
    </row>
    <row r="426" spans="1:25" ht="25.5">
      <c r="A426" s="27">
        <v>1106</v>
      </c>
      <c r="B426" s="28" t="s">
        <v>1749</v>
      </c>
      <c r="C426" s="29" t="s">
        <v>1750</v>
      </c>
      <c r="D426" s="27">
        <v>2007</v>
      </c>
      <c r="E426" s="30" t="s">
        <v>1738</v>
      </c>
      <c r="F426" s="27">
        <v>20</v>
      </c>
      <c r="G426" s="33" t="s">
        <v>1751</v>
      </c>
      <c r="H426" s="110"/>
      <c r="I426" s="33" t="s">
        <v>1752</v>
      </c>
      <c r="J426" s="27" t="s">
        <v>255</v>
      </c>
      <c r="K426" s="34"/>
      <c r="L426" s="34"/>
      <c r="M426" s="34"/>
      <c r="N426" s="34"/>
      <c r="O426" s="34"/>
      <c r="P426" s="29" t="s">
        <v>1753</v>
      </c>
      <c r="Q426" s="35">
        <v>245</v>
      </c>
      <c r="R426" s="87"/>
      <c r="S426" s="81"/>
      <c r="T426" s="82"/>
      <c r="U426" s="83"/>
      <c r="V426" s="40" t="s">
        <v>58</v>
      </c>
      <c r="W426" s="41" t="s">
        <v>58</v>
      </c>
      <c r="X426" s="88"/>
      <c r="Y426" s="43"/>
    </row>
    <row r="427" spans="1:25" ht="25.5">
      <c r="A427" s="27">
        <v>1321</v>
      </c>
      <c r="B427" s="28" t="s">
        <v>1754</v>
      </c>
      <c r="C427" s="28"/>
      <c r="D427" s="27">
        <v>2013</v>
      </c>
      <c r="E427" s="67" t="s">
        <v>1755</v>
      </c>
      <c r="F427" s="27">
        <v>21</v>
      </c>
      <c r="G427" s="33" t="s">
        <v>1756</v>
      </c>
      <c r="H427" s="110"/>
      <c r="I427" s="33" t="s">
        <v>1757</v>
      </c>
      <c r="J427" s="27" t="s">
        <v>67</v>
      </c>
      <c r="K427" s="34"/>
      <c r="L427" s="34"/>
      <c r="M427" s="34"/>
      <c r="N427" s="34"/>
      <c r="O427" s="34"/>
      <c r="P427" s="29" t="s">
        <v>1758</v>
      </c>
      <c r="Q427" s="35">
        <v>905</v>
      </c>
      <c r="R427" s="87"/>
      <c r="S427" s="81"/>
      <c r="T427" s="82"/>
      <c r="U427" s="83"/>
      <c r="V427" s="84"/>
      <c r="W427" s="41" t="s">
        <v>58</v>
      </c>
      <c r="X427" s="88"/>
      <c r="Y427" s="43"/>
    </row>
    <row r="428" spans="1:25" ht="12.75">
      <c r="A428" s="27">
        <v>1178</v>
      </c>
      <c r="B428" s="28" t="s">
        <v>1759</v>
      </c>
      <c r="C428" s="29" t="s">
        <v>1760</v>
      </c>
      <c r="D428" s="27">
        <v>2010</v>
      </c>
      <c r="E428" s="30" t="s">
        <v>1755</v>
      </c>
      <c r="F428" s="27">
        <v>21</v>
      </c>
      <c r="G428" s="33" t="s">
        <v>1761</v>
      </c>
      <c r="H428" s="110"/>
      <c r="I428" s="33" t="s">
        <v>1762</v>
      </c>
      <c r="J428" s="27" t="s">
        <v>67</v>
      </c>
      <c r="K428" s="34"/>
      <c r="L428" s="34"/>
      <c r="M428" s="34"/>
      <c r="N428" s="34"/>
      <c r="O428" s="34"/>
      <c r="P428" s="29" t="s">
        <v>1763</v>
      </c>
      <c r="Q428" s="35" t="s">
        <v>1268</v>
      </c>
      <c r="R428" s="87"/>
      <c r="S428" s="81"/>
      <c r="T428" s="82"/>
      <c r="U428" s="83"/>
      <c r="V428" s="84"/>
      <c r="W428" s="41" t="s">
        <v>1764</v>
      </c>
      <c r="X428" s="88"/>
      <c r="Y428" s="43"/>
    </row>
    <row r="429" spans="1:25" ht="12.75">
      <c r="A429" s="44">
        <v>1597</v>
      </c>
      <c r="B429" s="45" t="s">
        <v>1765</v>
      </c>
      <c r="C429" s="46" t="str">
        <f>HYPERLINK("http://www.sciencesconf.org/","http://www.sciencesconf.org/")</f>
        <v>http://www.sciencesconf.org/</v>
      </c>
      <c r="D429" s="47">
        <v>2010</v>
      </c>
      <c r="E429" s="48" t="s">
        <v>1755</v>
      </c>
      <c r="F429" s="47">
        <v>21</v>
      </c>
      <c r="G429" s="49" t="s">
        <v>1766</v>
      </c>
      <c r="H429" s="50"/>
      <c r="I429" s="51" t="s">
        <v>1767</v>
      </c>
      <c r="J429" s="47" t="s">
        <v>67</v>
      </c>
      <c r="K429" s="52"/>
      <c r="L429" s="52"/>
      <c r="M429" s="52"/>
      <c r="N429" s="43"/>
      <c r="O429" s="53"/>
      <c r="P429" s="54" t="s">
        <v>62</v>
      </c>
      <c r="Q429" s="55"/>
      <c r="R429" s="119"/>
      <c r="S429" s="57"/>
      <c r="T429" s="58"/>
      <c r="U429" s="59"/>
      <c r="V429" s="60"/>
      <c r="W429" s="165" t="s">
        <v>58</v>
      </c>
      <c r="X429" s="62"/>
      <c r="Y429" s="63"/>
    </row>
    <row r="430" spans="1:25" ht="25.5">
      <c r="A430" s="27">
        <v>1514</v>
      </c>
      <c r="B430" s="64" t="s">
        <v>1768</v>
      </c>
      <c r="C430" s="65" t="s">
        <v>1769</v>
      </c>
      <c r="D430" s="66">
        <v>2010</v>
      </c>
      <c r="E430" s="67" t="s">
        <v>1755</v>
      </c>
      <c r="F430" s="27">
        <v>21</v>
      </c>
      <c r="G430" s="67" t="s">
        <v>1770</v>
      </c>
      <c r="H430" s="63"/>
      <c r="I430" s="30" t="s">
        <v>1771</v>
      </c>
      <c r="J430" s="27" t="s">
        <v>67</v>
      </c>
      <c r="K430" s="68"/>
      <c r="L430" s="68"/>
      <c r="M430" s="68"/>
      <c r="N430" s="68"/>
      <c r="O430" s="68"/>
      <c r="P430" s="69" t="s">
        <v>1772</v>
      </c>
      <c r="Q430" s="35">
        <v>3368</v>
      </c>
      <c r="R430" s="116"/>
      <c r="S430" s="71"/>
      <c r="T430" s="72"/>
      <c r="U430" s="73"/>
      <c r="V430" s="158" t="s">
        <v>58</v>
      </c>
      <c r="W430" s="75"/>
      <c r="X430" s="76"/>
      <c r="Y430" s="77"/>
    </row>
    <row r="431" spans="1:25" ht="38.25">
      <c r="A431" s="27">
        <v>1334</v>
      </c>
      <c r="B431" s="64" t="s">
        <v>1773</v>
      </c>
      <c r="C431" s="29" t="s">
        <v>1774</v>
      </c>
      <c r="D431" s="66">
        <v>2013</v>
      </c>
      <c r="E431" s="30" t="s">
        <v>1775</v>
      </c>
      <c r="F431" s="79">
        <v>22</v>
      </c>
      <c r="G431" s="33" t="s">
        <v>1776</v>
      </c>
      <c r="H431" s="63"/>
      <c r="I431" s="31" t="s">
        <v>1777</v>
      </c>
      <c r="J431" s="27" t="s">
        <v>56</v>
      </c>
      <c r="K431" s="68"/>
      <c r="L431" s="68"/>
      <c r="M431" s="68"/>
      <c r="N431" s="68"/>
      <c r="O431" s="68"/>
      <c r="P431" s="65" t="s">
        <v>1778</v>
      </c>
      <c r="Q431" s="35">
        <v>2131</v>
      </c>
      <c r="R431" s="87"/>
      <c r="S431" s="81"/>
      <c r="T431" s="82"/>
      <c r="U431" s="83"/>
      <c r="V431" s="40" t="s">
        <v>1779</v>
      </c>
      <c r="W431" s="85"/>
      <c r="X431" s="86" t="s">
        <v>58</v>
      </c>
      <c r="Y431" s="77"/>
    </row>
    <row r="432" spans="1:25" ht="38.25">
      <c r="A432" s="27">
        <v>1212</v>
      </c>
      <c r="B432" s="64" t="s">
        <v>1780</v>
      </c>
      <c r="C432" s="29" t="s">
        <v>1781</v>
      </c>
      <c r="D432" s="66">
        <v>2011</v>
      </c>
      <c r="E432" s="30" t="s">
        <v>1775</v>
      </c>
      <c r="F432" s="27">
        <v>22</v>
      </c>
      <c r="G432" s="33" t="s">
        <v>1782</v>
      </c>
      <c r="H432" s="63"/>
      <c r="I432" s="31" t="s">
        <v>1651</v>
      </c>
      <c r="J432" s="27" t="s">
        <v>1552</v>
      </c>
      <c r="K432" s="68"/>
      <c r="L432" s="68"/>
      <c r="M432" s="68"/>
      <c r="N432" s="68"/>
      <c r="O432" s="107"/>
      <c r="P432" s="108" t="s">
        <v>1783</v>
      </c>
      <c r="Q432" s="35">
        <v>7392</v>
      </c>
      <c r="R432" s="87"/>
      <c r="S432" s="81"/>
      <c r="T432" s="82"/>
      <c r="U432" s="83"/>
      <c r="V432" s="40" t="s">
        <v>1779</v>
      </c>
      <c r="W432" s="85"/>
      <c r="X432" s="88"/>
      <c r="Y432" s="77"/>
    </row>
    <row r="433" spans="1:25" ht="38.25">
      <c r="A433" s="27">
        <v>1322</v>
      </c>
      <c r="B433" s="28" t="s">
        <v>1784</v>
      </c>
      <c r="C433" s="29" t="s">
        <v>1785</v>
      </c>
      <c r="D433" s="27">
        <v>2013</v>
      </c>
      <c r="E433" s="30" t="s">
        <v>1775</v>
      </c>
      <c r="F433" s="27">
        <v>22</v>
      </c>
      <c r="G433" s="33" t="s">
        <v>1786</v>
      </c>
      <c r="H433" s="110"/>
      <c r="I433" s="33" t="s">
        <v>1787</v>
      </c>
      <c r="J433" s="27" t="s">
        <v>56</v>
      </c>
      <c r="K433" s="34"/>
      <c r="L433" s="34"/>
      <c r="M433" s="34"/>
      <c r="N433" s="34"/>
      <c r="O433" s="34"/>
      <c r="P433" s="29" t="s">
        <v>1788</v>
      </c>
      <c r="Q433" s="35">
        <v>395</v>
      </c>
      <c r="R433" s="87"/>
      <c r="S433" s="81"/>
      <c r="T433" s="82"/>
      <c r="U433" s="83"/>
      <c r="V433" s="40" t="s">
        <v>1779</v>
      </c>
      <c r="W433" s="85"/>
      <c r="X433" s="88"/>
      <c r="Y433" s="43"/>
    </row>
    <row r="434" spans="1:25" ht="38.25">
      <c r="A434" s="27">
        <v>1179</v>
      </c>
      <c r="B434" s="28" t="s">
        <v>1789</v>
      </c>
      <c r="C434" s="29" t="s">
        <v>1790</v>
      </c>
      <c r="D434" s="27">
        <v>2010</v>
      </c>
      <c r="E434" s="30" t="s">
        <v>1775</v>
      </c>
      <c r="F434" s="27">
        <v>22</v>
      </c>
      <c r="G434" s="33" t="s">
        <v>1787</v>
      </c>
      <c r="H434" s="110"/>
      <c r="I434" s="33" t="s">
        <v>1787</v>
      </c>
      <c r="J434" s="27" t="s">
        <v>56</v>
      </c>
      <c r="K434" s="34"/>
      <c r="L434" s="34"/>
      <c r="M434" s="34"/>
      <c r="N434" s="34"/>
      <c r="O434" s="34"/>
      <c r="P434" s="29" t="s">
        <v>1791</v>
      </c>
      <c r="Q434" s="35">
        <v>638</v>
      </c>
      <c r="R434" s="87"/>
      <c r="S434" s="81"/>
      <c r="T434" s="82"/>
      <c r="U434" s="83"/>
      <c r="V434" s="40" t="s">
        <v>1779</v>
      </c>
      <c r="W434" s="85"/>
      <c r="X434" s="88"/>
      <c r="Y434" s="43"/>
    </row>
    <row r="435" spans="1:25" ht="38.25">
      <c r="A435" s="27">
        <v>1254</v>
      </c>
      <c r="B435" s="64" t="s">
        <v>1792</v>
      </c>
      <c r="C435" s="29" t="s">
        <v>1793</v>
      </c>
      <c r="D435" s="66">
        <v>2012</v>
      </c>
      <c r="E435" s="30" t="s">
        <v>1775</v>
      </c>
      <c r="F435" s="27">
        <v>22</v>
      </c>
      <c r="G435" s="33" t="s">
        <v>1787</v>
      </c>
      <c r="H435" s="63"/>
      <c r="I435" s="31" t="s">
        <v>1787</v>
      </c>
      <c r="J435" s="27" t="s">
        <v>56</v>
      </c>
      <c r="K435" s="68"/>
      <c r="L435" s="68"/>
      <c r="M435" s="68"/>
      <c r="N435" s="68"/>
      <c r="O435" s="107"/>
      <c r="P435" s="108" t="s">
        <v>1794</v>
      </c>
      <c r="Q435" s="35">
        <v>445</v>
      </c>
      <c r="R435" s="87"/>
      <c r="S435" s="81"/>
      <c r="T435" s="82"/>
      <c r="U435" s="83"/>
      <c r="V435" s="40" t="s">
        <v>1779</v>
      </c>
      <c r="W435" s="85"/>
      <c r="X435" s="86" t="s">
        <v>58</v>
      </c>
      <c r="Y435" s="77"/>
    </row>
    <row r="436" spans="1:25" ht="38.25">
      <c r="A436" s="27">
        <v>1024</v>
      </c>
      <c r="B436" s="28" t="s">
        <v>1795</v>
      </c>
      <c r="C436" s="29" t="s">
        <v>1796</v>
      </c>
      <c r="D436" s="27">
        <v>1999</v>
      </c>
      <c r="E436" s="30" t="s">
        <v>1775</v>
      </c>
      <c r="F436" s="27">
        <v>22</v>
      </c>
      <c r="G436" s="33" t="s">
        <v>1797</v>
      </c>
      <c r="H436" s="110"/>
      <c r="I436" s="33" t="s">
        <v>1798</v>
      </c>
      <c r="J436" s="27" t="s">
        <v>1543</v>
      </c>
      <c r="K436" s="34"/>
      <c r="L436" s="34"/>
      <c r="M436" s="34"/>
      <c r="N436" s="34"/>
      <c r="O436" s="34"/>
      <c r="P436" s="112" t="s">
        <v>1799</v>
      </c>
      <c r="Q436" s="35" t="s">
        <v>1800</v>
      </c>
      <c r="R436" s="87"/>
      <c r="S436" s="81"/>
      <c r="T436" s="82"/>
      <c r="U436" s="83"/>
      <c r="V436" s="40" t="s">
        <v>1801</v>
      </c>
      <c r="W436" s="85"/>
      <c r="X436" s="88"/>
      <c r="Y436" s="43"/>
    </row>
    <row r="437" spans="1:25" ht="38.25">
      <c r="A437" s="27">
        <v>1252</v>
      </c>
      <c r="B437" s="28" t="s">
        <v>1802</v>
      </c>
      <c r="C437" s="29" t="s">
        <v>1803</v>
      </c>
      <c r="D437" s="27">
        <v>2012</v>
      </c>
      <c r="E437" s="30" t="s">
        <v>1775</v>
      </c>
      <c r="F437" s="27">
        <v>22</v>
      </c>
      <c r="G437" s="33" t="s">
        <v>1804</v>
      </c>
      <c r="H437" s="110"/>
      <c r="I437" s="33" t="s">
        <v>1805</v>
      </c>
      <c r="J437" s="27" t="s">
        <v>129</v>
      </c>
      <c r="K437" s="34"/>
      <c r="L437" s="34"/>
      <c r="M437" s="34"/>
      <c r="N437" s="34"/>
      <c r="O437" s="34"/>
      <c r="P437" s="29" t="s">
        <v>1806</v>
      </c>
      <c r="Q437" s="35">
        <v>2343</v>
      </c>
      <c r="R437" s="87"/>
      <c r="S437" s="81"/>
      <c r="T437" s="82"/>
      <c r="U437" s="83"/>
      <c r="V437" s="84"/>
      <c r="W437" s="85"/>
      <c r="X437" s="86" t="s">
        <v>58</v>
      </c>
      <c r="Y437" s="43"/>
    </row>
    <row r="438" spans="1:25" ht="38.25">
      <c r="A438" s="27">
        <v>1107</v>
      </c>
      <c r="B438" s="28" t="s">
        <v>1807</v>
      </c>
      <c r="C438" s="29" t="s">
        <v>1808</v>
      </c>
      <c r="D438" s="27">
        <v>2007</v>
      </c>
      <c r="E438" s="30" t="s">
        <v>1775</v>
      </c>
      <c r="F438" s="27">
        <v>22</v>
      </c>
      <c r="G438" s="33" t="s">
        <v>1809</v>
      </c>
      <c r="H438" s="110"/>
      <c r="I438" s="33" t="s">
        <v>1805</v>
      </c>
      <c r="J438" s="27" t="s">
        <v>56</v>
      </c>
      <c r="K438" s="34"/>
      <c r="L438" s="34"/>
      <c r="M438" s="34"/>
      <c r="N438" s="34"/>
      <c r="O438" s="34"/>
      <c r="P438" s="29" t="s">
        <v>1810</v>
      </c>
      <c r="Q438" s="35">
        <v>97</v>
      </c>
      <c r="R438" s="87"/>
      <c r="S438" s="81"/>
      <c r="T438" s="82"/>
      <c r="U438" s="83"/>
      <c r="V438" s="84"/>
      <c r="W438" s="85"/>
      <c r="X438" s="86" t="s">
        <v>58</v>
      </c>
      <c r="Y438" s="43"/>
    </row>
    <row r="439" spans="1:25" ht="38.25">
      <c r="A439" s="27">
        <v>1324</v>
      </c>
      <c r="B439" s="28" t="s">
        <v>1811</v>
      </c>
      <c r="C439" s="29" t="s">
        <v>1812</v>
      </c>
      <c r="D439" s="27">
        <v>2013</v>
      </c>
      <c r="E439" s="30" t="s">
        <v>1775</v>
      </c>
      <c r="F439" s="27">
        <v>22</v>
      </c>
      <c r="G439" s="33" t="s">
        <v>1813</v>
      </c>
      <c r="H439" s="110"/>
      <c r="I439" s="33" t="s">
        <v>1805</v>
      </c>
      <c r="J439" s="27" t="s">
        <v>129</v>
      </c>
      <c r="K439" s="34"/>
      <c r="L439" s="34"/>
      <c r="M439" s="34"/>
      <c r="N439" s="34"/>
      <c r="O439" s="34"/>
      <c r="P439" s="90" t="s">
        <v>62</v>
      </c>
      <c r="Q439" s="92"/>
      <c r="R439" s="87"/>
      <c r="S439" s="81"/>
      <c r="T439" s="82"/>
      <c r="U439" s="83"/>
      <c r="V439" s="84"/>
      <c r="W439" s="85"/>
      <c r="X439" s="86" t="s">
        <v>58</v>
      </c>
      <c r="Y439" s="43"/>
    </row>
    <row r="440" spans="1:25" ht="38.25">
      <c r="A440" s="27">
        <v>1151</v>
      </c>
      <c r="B440" s="28" t="s">
        <v>1814</v>
      </c>
      <c r="C440" s="29" t="s">
        <v>1815</v>
      </c>
      <c r="D440" s="27">
        <v>2009</v>
      </c>
      <c r="E440" s="30" t="s">
        <v>1775</v>
      </c>
      <c r="F440" s="27">
        <v>22</v>
      </c>
      <c r="G440" s="33" t="s">
        <v>1816</v>
      </c>
      <c r="H440" s="110"/>
      <c r="I440" s="33" t="s">
        <v>1805</v>
      </c>
      <c r="J440" s="27" t="s">
        <v>1246</v>
      </c>
      <c r="K440" s="34"/>
      <c r="L440" s="34"/>
      <c r="M440" s="34"/>
      <c r="N440" s="34"/>
      <c r="O440" s="34"/>
      <c r="P440" s="90" t="s">
        <v>62</v>
      </c>
      <c r="Q440" s="79" t="s">
        <v>354</v>
      </c>
      <c r="R440" s="87"/>
      <c r="S440" s="81"/>
      <c r="T440" s="82"/>
      <c r="U440" s="83"/>
      <c r="V440" s="84"/>
      <c r="W440" s="85"/>
      <c r="X440" s="86" t="s">
        <v>58</v>
      </c>
      <c r="Y440" s="43"/>
    </row>
    <row r="441" spans="1:25" ht="38.25">
      <c r="A441" s="27">
        <v>1371</v>
      </c>
      <c r="B441" s="28" t="s">
        <v>1817</v>
      </c>
      <c r="C441" s="29" t="s">
        <v>1818</v>
      </c>
      <c r="D441" s="27">
        <v>2014</v>
      </c>
      <c r="E441" s="30" t="s">
        <v>1775</v>
      </c>
      <c r="F441" s="27">
        <v>22</v>
      </c>
      <c r="G441" s="33" t="s">
        <v>1819</v>
      </c>
      <c r="H441" s="110"/>
      <c r="I441" s="33" t="s">
        <v>1820</v>
      </c>
      <c r="J441" s="27" t="s">
        <v>56</v>
      </c>
      <c r="K441" s="34"/>
      <c r="L441" s="34"/>
      <c r="M441" s="34"/>
      <c r="N441" s="34"/>
      <c r="O441" s="34"/>
      <c r="P441" s="29" t="s">
        <v>1821</v>
      </c>
      <c r="Q441" s="35">
        <v>520</v>
      </c>
      <c r="R441" s="87"/>
      <c r="S441" s="81"/>
      <c r="T441" s="82"/>
      <c r="U441" s="83"/>
      <c r="V441" s="40" t="s">
        <v>1822</v>
      </c>
      <c r="W441" s="85"/>
      <c r="X441" s="86" t="s">
        <v>58</v>
      </c>
      <c r="Y441" s="43"/>
    </row>
    <row r="442" spans="1:25" ht="38.25">
      <c r="A442" s="94">
        <v>1580</v>
      </c>
      <c r="B442" s="95" t="s">
        <v>1823</v>
      </c>
      <c r="C442" s="96" t="s">
        <v>1824</v>
      </c>
      <c r="D442" s="97">
        <v>2015</v>
      </c>
      <c r="E442" s="30" t="s">
        <v>1775</v>
      </c>
      <c r="F442" s="99">
        <v>22</v>
      </c>
      <c r="G442" s="100" t="s">
        <v>1825</v>
      </c>
      <c r="H442" s="63"/>
      <c r="I442" s="98" t="s">
        <v>1826</v>
      </c>
      <c r="J442" s="99" t="s">
        <v>56</v>
      </c>
      <c r="K442" s="68"/>
      <c r="L442" s="68"/>
      <c r="M442" s="68"/>
      <c r="N442" s="68"/>
      <c r="O442" s="68"/>
      <c r="P442" s="125" t="s">
        <v>62</v>
      </c>
      <c r="Q442" s="55"/>
      <c r="R442" s="103"/>
      <c r="S442" s="104"/>
      <c r="T442" s="58"/>
      <c r="U442" s="105"/>
      <c r="V442" s="131" t="s">
        <v>1779</v>
      </c>
      <c r="W442" s="106"/>
      <c r="X442" s="132" t="s">
        <v>58</v>
      </c>
      <c r="Y442" s="77"/>
    </row>
    <row r="443" spans="1:25" ht="38.25">
      <c r="A443" s="94">
        <v>1579</v>
      </c>
      <c r="B443" s="95" t="s">
        <v>1827</v>
      </c>
      <c r="C443" s="96" t="s">
        <v>1828</v>
      </c>
      <c r="D443" s="97">
        <v>2014</v>
      </c>
      <c r="E443" s="30" t="s">
        <v>1775</v>
      </c>
      <c r="F443" s="99">
        <v>22</v>
      </c>
      <c r="G443" s="100" t="s">
        <v>1829</v>
      </c>
      <c r="H443" s="63"/>
      <c r="I443" s="98" t="s">
        <v>1826</v>
      </c>
      <c r="J443" s="99" t="s">
        <v>67</v>
      </c>
      <c r="K443" s="68"/>
      <c r="L443" s="68"/>
      <c r="M443" s="68"/>
      <c r="N443" s="68"/>
      <c r="O443" s="68"/>
      <c r="P443" s="125" t="s">
        <v>62</v>
      </c>
      <c r="Q443" s="55"/>
      <c r="R443" s="103"/>
      <c r="S443" s="104"/>
      <c r="T443" s="58"/>
      <c r="U443" s="105"/>
      <c r="V443" s="131" t="s">
        <v>1779</v>
      </c>
      <c r="W443" s="106"/>
      <c r="X443" s="132" t="s">
        <v>58</v>
      </c>
      <c r="Y443" s="77"/>
    </row>
    <row r="444" spans="1:25" ht="38.25">
      <c r="A444" s="27">
        <v>1323</v>
      </c>
      <c r="B444" s="28" t="s">
        <v>1830</v>
      </c>
      <c r="C444" s="29" t="s">
        <v>1831</v>
      </c>
      <c r="D444" s="27">
        <v>2013</v>
      </c>
      <c r="E444" s="30" t="s">
        <v>1775</v>
      </c>
      <c r="F444" s="27">
        <v>22</v>
      </c>
      <c r="G444" s="33" t="s">
        <v>1782</v>
      </c>
      <c r="H444" s="110"/>
      <c r="I444" s="33" t="s">
        <v>1832</v>
      </c>
      <c r="J444" s="27" t="s">
        <v>1552</v>
      </c>
      <c r="K444" s="34"/>
      <c r="L444" s="34"/>
      <c r="M444" s="34"/>
      <c r="N444" s="34"/>
      <c r="O444" s="34"/>
      <c r="P444" s="29" t="s">
        <v>1833</v>
      </c>
      <c r="Q444" s="35">
        <v>665</v>
      </c>
      <c r="R444" s="87"/>
      <c r="S444" s="81"/>
      <c r="T444" s="82"/>
      <c r="U444" s="83"/>
      <c r="V444" s="40" t="s">
        <v>1779</v>
      </c>
      <c r="W444" s="85"/>
      <c r="X444" s="88"/>
      <c r="Y444" s="43"/>
    </row>
    <row r="445" spans="1:25" ht="38.25">
      <c r="A445" s="27">
        <v>1370</v>
      </c>
      <c r="B445" s="28" t="s">
        <v>1834</v>
      </c>
      <c r="C445" s="29" t="s">
        <v>1835</v>
      </c>
      <c r="D445" s="27">
        <v>2014</v>
      </c>
      <c r="E445" s="30" t="s">
        <v>1775</v>
      </c>
      <c r="F445" s="27">
        <v>22</v>
      </c>
      <c r="G445" s="33" t="s">
        <v>1836</v>
      </c>
      <c r="H445" s="110"/>
      <c r="I445" s="33" t="s">
        <v>1837</v>
      </c>
      <c r="J445" s="27" t="s">
        <v>67</v>
      </c>
      <c r="K445" s="34"/>
      <c r="L445" s="34"/>
      <c r="M445" s="34"/>
      <c r="N445" s="34"/>
      <c r="O445" s="34"/>
      <c r="P445" s="29" t="s">
        <v>1838</v>
      </c>
      <c r="Q445" s="35">
        <v>878</v>
      </c>
      <c r="R445" s="87"/>
      <c r="S445" s="81"/>
      <c r="T445" s="82"/>
      <c r="U445" s="83"/>
      <c r="V445" s="40" t="s">
        <v>1779</v>
      </c>
      <c r="W445" s="85"/>
      <c r="X445" s="88"/>
      <c r="Y445" s="43"/>
    </row>
    <row r="446" spans="1:25" ht="38.25">
      <c r="A446" s="27">
        <v>1253</v>
      </c>
      <c r="B446" s="28" t="s">
        <v>1839</v>
      </c>
      <c r="C446" s="29" t="s">
        <v>1840</v>
      </c>
      <c r="D446" s="27">
        <v>2012</v>
      </c>
      <c r="E446" s="30" t="s">
        <v>1775</v>
      </c>
      <c r="F446" s="27">
        <v>22</v>
      </c>
      <c r="G446" s="33" t="s">
        <v>1841</v>
      </c>
      <c r="H446" s="110"/>
      <c r="I446" s="33" t="s">
        <v>1842</v>
      </c>
      <c r="J446" s="27" t="s">
        <v>56</v>
      </c>
      <c r="K446" s="34"/>
      <c r="L446" s="34"/>
      <c r="M446" s="34"/>
      <c r="N446" s="34"/>
      <c r="O446" s="34"/>
      <c r="P446" s="29" t="s">
        <v>1843</v>
      </c>
      <c r="Q446" s="35">
        <v>21</v>
      </c>
      <c r="R446" s="87"/>
      <c r="S446" s="81"/>
      <c r="T446" s="38" t="s">
        <v>58</v>
      </c>
      <c r="U446" s="83"/>
      <c r="V446" s="84"/>
      <c r="W446" s="85"/>
      <c r="X446" s="86" t="s">
        <v>58</v>
      </c>
      <c r="Y446" s="43"/>
    </row>
    <row r="447" spans="1:25" ht="25.5">
      <c r="A447" s="27">
        <v>1255</v>
      </c>
      <c r="B447" s="28" t="s">
        <v>1844</v>
      </c>
      <c r="C447" s="29" t="s">
        <v>1845</v>
      </c>
      <c r="D447" s="27">
        <v>2012</v>
      </c>
      <c r="E447" s="30" t="s">
        <v>1846</v>
      </c>
      <c r="F447" s="27">
        <v>23</v>
      </c>
      <c r="G447" s="33" t="s">
        <v>1847</v>
      </c>
      <c r="H447" s="110"/>
      <c r="I447" s="33" t="s">
        <v>1848</v>
      </c>
      <c r="J447" s="27" t="s">
        <v>67</v>
      </c>
      <c r="K447" s="34"/>
      <c r="L447" s="34"/>
      <c r="M447" s="34"/>
      <c r="N447" s="34"/>
      <c r="O447" s="34"/>
      <c r="P447" s="29" t="s">
        <v>1849</v>
      </c>
      <c r="Q447" s="35">
        <v>488</v>
      </c>
      <c r="R447" s="87"/>
      <c r="S447" s="81"/>
      <c r="T447" s="82"/>
      <c r="U447" s="83"/>
      <c r="V447" s="40" t="s">
        <v>58</v>
      </c>
      <c r="W447" s="85"/>
      <c r="X447" s="88"/>
      <c r="Y447" s="43"/>
    </row>
    <row r="448" spans="1:25" ht="25.5">
      <c r="A448" s="27">
        <v>1067</v>
      </c>
      <c r="B448" s="28" t="s">
        <v>1850</v>
      </c>
      <c r="C448" s="29" t="s">
        <v>1851</v>
      </c>
      <c r="D448" s="27">
        <v>2004</v>
      </c>
      <c r="E448" s="30" t="s">
        <v>1846</v>
      </c>
      <c r="F448" s="27">
        <v>23</v>
      </c>
      <c r="G448" s="33" t="s">
        <v>1852</v>
      </c>
      <c r="H448" s="110"/>
      <c r="I448" s="33" t="s">
        <v>1848</v>
      </c>
      <c r="J448" s="27" t="s">
        <v>67</v>
      </c>
      <c r="K448" s="34"/>
      <c r="L448" s="34"/>
      <c r="M448" s="34"/>
      <c r="N448" s="34"/>
      <c r="O448" s="34"/>
      <c r="P448" s="90" t="s">
        <v>62</v>
      </c>
      <c r="Q448" s="92"/>
      <c r="R448" s="87"/>
      <c r="S448" s="37" t="s">
        <v>58</v>
      </c>
      <c r="T448" s="82"/>
      <c r="U448" s="83"/>
      <c r="V448" s="164" t="s">
        <v>58</v>
      </c>
      <c r="W448" s="85"/>
      <c r="X448" s="88"/>
      <c r="Y448" s="43"/>
    </row>
    <row r="449" spans="1:25" ht="25.5">
      <c r="A449" s="27">
        <v>1108</v>
      </c>
      <c r="B449" s="28" t="s">
        <v>1853</v>
      </c>
      <c r="C449" s="29" t="s">
        <v>1854</v>
      </c>
      <c r="D449" s="27">
        <v>2007</v>
      </c>
      <c r="E449" s="30" t="s">
        <v>1846</v>
      </c>
      <c r="F449" s="27">
        <v>23</v>
      </c>
      <c r="G449" s="33" t="s">
        <v>1855</v>
      </c>
      <c r="H449" s="110"/>
      <c r="I449" s="33" t="s">
        <v>1848</v>
      </c>
      <c r="J449" s="27" t="s">
        <v>67</v>
      </c>
      <c r="K449" s="34"/>
      <c r="L449" s="34"/>
      <c r="M449" s="34"/>
      <c r="N449" s="34"/>
      <c r="O449" s="34"/>
      <c r="P449" s="90" t="s">
        <v>62</v>
      </c>
      <c r="Q449" s="79" t="s">
        <v>354</v>
      </c>
      <c r="R449" s="87"/>
      <c r="S449" s="81"/>
      <c r="T449" s="82"/>
      <c r="U449" s="83"/>
      <c r="V449" s="40" t="s">
        <v>58</v>
      </c>
      <c r="W449" s="85"/>
      <c r="X449" s="88"/>
      <c r="Y449" s="43"/>
    </row>
    <row r="450" spans="1:25" ht="25.5">
      <c r="A450" s="27">
        <v>1373</v>
      </c>
      <c r="B450" s="28" t="s">
        <v>1856</v>
      </c>
      <c r="C450" s="29" t="s">
        <v>1857</v>
      </c>
      <c r="D450" s="27">
        <v>2014</v>
      </c>
      <c r="E450" s="30" t="s">
        <v>1846</v>
      </c>
      <c r="F450" s="27">
        <v>23</v>
      </c>
      <c r="G450" s="33" t="s">
        <v>1858</v>
      </c>
      <c r="H450" s="110"/>
      <c r="I450" s="33" t="s">
        <v>1848</v>
      </c>
      <c r="J450" s="27" t="s">
        <v>67</v>
      </c>
      <c r="K450" s="34"/>
      <c r="L450" s="34"/>
      <c r="M450" s="34"/>
      <c r="N450" s="34"/>
      <c r="O450" s="34"/>
      <c r="P450" s="29" t="s">
        <v>1859</v>
      </c>
      <c r="Q450" s="35">
        <v>391</v>
      </c>
      <c r="R450" s="87"/>
      <c r="S450" s="81"/>
      <c r="T450" s="82"/>
      <c r="U450" s="83"/>
      <c r="V450" s="40" t="s">
        <v>58</v>
      </c>
      <c r="W450" s="85"/>
      <c r="X450" s="88"/>
      <c r="Y450" s="43"/>
    </row>
    <row r="451" spans="1:25" ht="38.25">
      <c r="A451" s="27">
        <v>1374</v>
      </c>
      <c r="B451" s="28" t="s">
        <v>1860</v>
      </c>
      <c r="C451" s="29" t="s">
        <v>1861</v>
      </c>
      <c r="D451" s="27">
        <v>2014</v>
      </c>
      <c r="E451" s="30" t="s">
        <v>1846</v>
      </c>
      <c r="F451" s="27">
        <v>23</v>
      </c>
      <c r="G451" s="33" t="s">
        <v>1862</v>
      </c>
      <c r="H451" s="110"/>
      <c r="I451" s="33" t="s">
        <v>1848</v>
      </c>
      <c r="J451" s="27" t="s">
        <v>67</v>
      </c>
      <c r="K451" s="34"/>
      <c r="L451" s="34"/>
      <c r="M451" s="34"/>
      <c r="N451" s="34"/>
      <c r="O451" s="34"/>
      <c r="P451" s="29" t="s">
        <v>1863</v>
      </c>
      <c r="Q451" s="35">
        <v>3</v>
      </c>
      <c r="R451" s="87"/>
      <c r="S451" s="81"/>
      <c r="T451" s="82"/>
      <c r="U451" s="83"/>
      <c r="V451" s="40" t="s">
        <v>58</v>
      </c>
      <c r="W451" s="85"/>
      <c r="X451" s="88"/>
      <c r="Y451" s="43"/>
    </row>
    <row r="452" spans="1:25" ht="12.75">
      <c r="A452" s="27">
        <v>1463</v>
      </c>
      <c r="B452" s="28" t="s">
        <v>1864</v>
      </c>
      <c r="C452" s="29" t="s">
        <v>1865</v>
      </c>
      <c r="D452" s="27">
        <v>1978</v>
      </c>
      <c r="E452" s="30" t="s">
        <v>1846</v>
      </c>
      <c r="F452" s="27">
        <v>23</v>
      </c>
      <c r="G452" s="33" t="s">
        <v>1866</v>
      </c>
      <c r="H452" s="110"/>
      <c r="I452" s="33" t="s">
        <v>1867</v>
      </c>
      <c r="J452" s="27" t="s">
        <v>67</v>
      </c>
      <c r="K452" s="34"/>
      <c r="L452" s="34"/>
      <c r="M452" s="34"/>
      <c r="N452" s="34"/>
      <c r="O452" s="34"/>
      <c r="P452" s="90" t="s">
        <v>62</v>
      </c>
      <c r="Q452" s="79" t="s">
        <v>354</v>
      </c>
      <c r="R452" s="87"/>
      <c r="S452" s="81"/>
      <c r="T452" s="82"/>
      <c r="U452" s="83"/>
      <c r="V452" s="40" t="s">
        <v>58</v>
      </c>
      <c r="W452" s="85"/>
      <c r="X452" s="88"/>
      <c r="Y452" s="43"/>
    </row>
    <row r="453" spans="1:25" ht="12.75">
      <c r="A453" s="27">
        <v>1051</v>
      </c>
      <c r="B453" s="28" t="s">
        <v>1868</v>
      </c>
      <c r="C453" s="29" t="s">
        <v>1869</v>
      </c>
      <c r="D453" s="27">
        <v>2003</v>
      </c>
      <c r="E453" s="30" t="s">
        <v>1846</v>
      </c>
      <c r="F453" s="27">
        <v>23</v>
      </c>
      <c r="G453" s="33" t="s">
        <v>1870</v>
      </c>
      <c r="H453" s="110"/>
      <c r="I453" s="33" t="s">
        <v>1867</v>
      </c>
      <c r="J453" s="27" t="s">
        <v>255</v>
      </c>
      <c r="K453" s="34"/>
      <c r="L453" s="34"/>
      <c r="M453" s="34"/>
      <c r="N453" s="34"/>
      <c r="O453" s="34"/>
      <c r="P453" s="29" t="s">
        <v>1871</v>
      </c>
      <c r="Q453" s="35">
        <v>3483</v>
      </c>
      <c r="R453" s="87"/>
      <c r="S453" s="37" t="s">
        <v>58</v>
      </c>
      <c r="T453" s="82"/>
      <c r="U453" s="83"/>
      <c r="V453" s="40" t="s">
        <v>58</v>
      </c>
      <c r="W453" s="85"/>
      <c r="X453" s="86" t="s">
        <v>260</v>
      </c>
      <c r="Y453" s="43"/>
    </row>
    <row r="454" spans="1:25" ht="12.75">
      <c r="A454" s="27">
        <v>1426</v>
      </c>
      <c r="B454" s="28" t="s">
        <v>1872</v>
      </c>
      <c r="C454" s="29" t="s">
        <v>1873</v>
      </c>
      <c r="D454" s="27">
        <v>2013</v>
      </c>
      <c r="E454" s="30" t="s">
        <v>1846</v>
      </c>
      <c r="F454" s="27">
        <v>23</v>
      </c>
      <c r="G454" s="33" t="s">
        <v>1874</v>
      </c>
      <c r="H454" s="110"/>
      <c r="I454" s="33" t="s">
        <v>1867</v>
      </c>
      <c r="J454" s="27" t="s">
        <v>67</v>
      </c>
      <c r="K454" s="34"/>
      <c r="L454" s="34"/>
      <c r="M454" s="34"/>
      <c r="N454" s="34"/>
      <c r="O454" s="34"/>
      <c r="P454" s="112" t="s">
        <v>1875</v>
      </c>
      <c r="Q454" s="35">
        <v>11</v>
      </c>
      <c r="R454" s="87"/>
      <c r="S454" s="81"/>
      <c r="T454" s="82"/>
      <c r="U454" s="83"/>
      <c r="V454" s="40" t="s">
        <v>58</v>
      </c>
      <c r="W454" s="85"/>
      <c r="X454" s="86" t="s">
        <v>260</v>
      </c>
      <c r="Y454" s="43"/>
    </row>
    <row r="455" spans="1:25" ht="25.5">
      <c r="A455" s="27">
        <v>1488</v>
      </c>
      <c r="B455" s="64" t="s">
        <v>1876</v>
      </c>
      <c r="C455" s="65" t="s">
        <v>1877</v>
      </c>
      <c r="D455" s="66">
        <v>2013</v>
      </c>
      <c r="E455" s="67" t="s">
        <v>1846</v>
      </c>
      <c r="F455" s="27">
        <v>23</v>
      </c>
      <c r="G455" s="67" t="s">
        <v>1878</v>
      </c>
      <c r="H455" s="63"/>
      <c r="I455" s="30" t="s">
        <v>1867</v>
      </c>
      <c r="J455" s="27" t="s">
        <v>255</v>
      </c>
      <c r="K455" s="68"/>
      <c r="L455" s="68"/>
      <c r="M455" s="68"/>
      <c r="N455" s="68"/>
      <c r="O455" s="68"/>
      <c r="P455" s="69" t="s">
        <v>1879</v>
      </c>
      <c r="Q455" s="35">
        <v>110</v>
      </c>
      <c r="R455" s="116"/>
      <c r="S455" s="117" t="s">
        <v>58</v>
      </c>
      <c r="T455" s="72"/>
      <c r="U455" s="73"/>
      <c r="V455" s="74"/>
      <c r="W455" s="75"/>
      <c r="X455" s="76"/>
      <c r="Y455" s="77"/>
    </row>
    <row r="456" spans="1:25" ht="25.5">
      <c r="A456" s="27">
        <v>1089</v>
      </c>
      <c r="B456" s="28" t="s">
        <v>1880</v>
      </c>
      <c r="C456" s="29" t="s">
        <v>1881</v>
      </c>
      <c r="D456" s="27">
        <v>2006</v>
      </c>
      <c r="E456" s="30" t="s">
        <v>1846</v>
      </c>
      <c r="F456" s="27">
        <v>23</v>
      </c>
      <c r="G456" s="33" t="s">
        <v>1882</v>
      </c>
      <c r="H456" s="110"/>
      <c r="I456" s="33" t="s">
        <v>1867</v>
      </c>
      <c r="J456" s="27" t="s">
        <v>255</v>
      </c>
      <c r="K456" s="34"/>
      <c r="L456" s="34"/>
      <c r="M456" s="34"/>
      <c r="N456" s="34"/>
      <c r="O456" s="34"/>
      <c r="P456" s="29" t="s">
        <v>1883</v>
      </c>
      <c r="Q456" s="35">
        <v>1419</v>
      </c>
      <c r="R456" s="87"/>
      <c r="S456" s="81"/>
      <c r="T456" s="82"/>
      <c r="U456" s="83"/>
      <c r="V456" s="40" t="s">
        <v>58</v>
      </c>
      <c r="W456" s="85"/>
      <c r="X456" s="88"/>
      <c r="Y456" s="43"/>
    </row>
    <row r="457" spans="1:25" ht="25.5">
      <c r="A457" s="27">
        <v>1372</v>
      </c>
      <c r="B457" s="64" t="s">
        <v>1884</v>
      </c>
      <c r="C457" s="29" t="s">
        <v>1885</v>
      </c>
      <c r="D457" s="66">
        <v>2014</v>
      </c>
      <c r="E457" s="30" t="s">
        <v>1846</v>
      </c>
      <c r="F457" s="27">
        <v>23</v>
      </c>
      <c r="G457" s="33" t="s">
        <v>1886</v>
      </c>
      <c r="H457" s="63"/>
      <c r="I457" s="31" t="s">
        <v>1887</v>
      </c>
      <c r="J457" s="27" t="s">
        <v>67</v>
      </c>
      <c r="K457" s="68"/>
      <c r="L457" s="68"/>
      <c r="M457" s="68"/>
      <c r="N457" s="68"/>
      <c r="O457" s="107"/>
      <c r="P457" s="166" t="s">
        <v>1888</v>
      </c>
      <c r="Q457" s="35">
        <v>308</v>
      </c>
      <c r="R457" s="87"/>
      <c r="S457" s="81"/>
      <c r="T457" s="82"/>
      <c r="U457" s="83"/>
      <c r="V457" s="40" t="s">
        <v>58</v>
      </c>
      <c r="W457" s="85"/>
      <c r="X457" s="88"/>
      <c r="Y457" s="77"/>
    </row>
    <row r="458" spans="1:25" ht="25.5">
      <c r="A458" s="27">
        <v>1552</v>
      </c>
      <c r="B458" s="30" t="s">
        <v>1889</v>
      </c>
      <c r="C458" s="126" t="str">
        <f>HYPERLINK("http://thinkchecksubmit.org/","http://thinkchecksubmit.org/")</f>
        <v>http://thinkchecksubmit.org/</v>
      </c>
      <c r="D458" s="66">
        <v>2015</v>
      </c>
      <c r="E458" s="30" t="s">
        <v>1846</v>
      </c>
      <c r="F458" s="27">
        <v>23</v>
      </c>
      <c r="G458" s="144" t="s">
        <v>1890</v>
      </c>
      <c r="H458" s="63"/>
      <c r="I458" s="64" t="s">
        <v>1891</v>
      </c>
      <c r="J458" s="27" t="s">
        <v>67</v>
      </c>
      <c r="K458" s="68"/>
      <c r="L458" s="68"/>
      <c r="M458" s="68"/>
      <c r="N458" s="68"/>
      <c r="O458" s="68"/>
      <c r="P458" s="139" t="str">
        <f>HYPERLINK("https://twitter.com/tcs_campaign","https://twitter.com/tcs_campaign")</f>
        <v>https://twitter.com/tcs_campaign</v>
      </c>
      <c r="Q458" s="35">
        <v>77</v>
      </c>
      <c r="R458" s="87"/>
      <c r="S458" s="81"/>
      <c r="T458" s="82"/>
      <c r="U458" s="83"/>
      <c r="V458" s="40" t="s">
        <v>58</v>
      </c>
      <c r="W458" s="85"/>
      <c r="X458" s="88"/>
      <c r="Y458" s="77"/>
    </row>
    <row r="459" spans="1:25" ht="12.75">
      <c r="A459" s="27">
        <v>1424</v>
      </c>
      <c r="B459" s="28" t="s">
        <v>1892</v>
      </c>
      <c r="C459" s="29" t="s">
        <v>1893</v>
      </c>
      <c r="D459" s="27">
        <v>2013</v>
      </c>
      <c r="E459" s="30" t="s">
        <v>1846</v>
      </c>
      <c r="F459" s="27">
        <v>23</v>
      </c>
      <c r="G459" s="33" t="s">
        <v>1894</v>
      </c>
      <c r="H459" s="110"/>
      <c r="I459" s="33" t="s">
        <v>1895</v>
      </c>
      <c r="J459" s="27" t="s">
        <v>67</v>
      </c>
      <c r="K459" s="34"/>
      <c r="L459" s="34"/>
      <c r="M459" s="34"/>
      <c r="N459" s="34"/>
      <c r="O459" s="34"/>
      <c r="P459" s="90" t="s">
        <v>62</v>
      </c>
      <c r="Q459" s="79" t="s">
        <v>354</v>
      </c>
      <c r="R459" s="87"/>
      <c r="S459" s="81"/>
      <c r="T459" s="82"/>
      <c r="U459" s="83"/>
      <c r="V459" s="40" t="s">
        <v>58</v>
      </c>
      <c r="W459" s="85"/>
      <c r="X459" s="86" t="s">
        <v>260</v>
      </c>
      <c r="Y459" s="43"/>
    </row>
    <row r="460" spans="1:25" ht="12.75">
      <c r="A460" s="27">
        <v>1425</v>
      </c>
      <c r="B460" s="28" t="s">
        <v>1896</v>
      </c>
      <c r="C460" s="29" t="s">
        <v>1897</v>
      </c>
      <c r="D460" s="27">
        <v>2013</v>
      </c>
      <c r="E460" s="30" t="s">
        <v>1846</v>
      </c>
      <c r="F460" s="27">
        <v>23</v>
      </c>
      <c r="G460" s="33" t="s">
        <v>1894</v>
      </c>
      <c r="H460" s="110"/>
      <c r="I460" s="33" t="s">
        <v>1895</v>
      </c>
      <c r="J460" s="27" t="s">
        <v>67</v>
      </c>
      <c r="K460" s="34"/>
      <c r="L460" s="34"/>
      <c r="M460" s="34"/>
      <c r="N460" s="34"/>
      <c r="O460" s="34"/>
      <c r="P460" s="29" t="s">
        <v>1898</v>
      </c>
      <c r="Q460" s="35">
        <v>490</v>
      </c>
      <c r="R460" s="87"/>
      <c r="S460" s="81"/>
      <c r="T460" s="82"/>
      <c r="U460" s="83"/>
      <c r="V460" s="40" t="s">
        <v>58</v>
      </c>
      <c r="W460" s="85"/>
      <c r="X460" s="86" t="s">
        <v>260</v>
      </c>
      <c r="Y460" s="43"/>
    </row>
    <row r="461" spans="1:25" ht="12.75">
      <c r="A461" s="27">
        <v>1256</v>
      </c>
      <c r="B461" s="90" t="s">
        <v>1899</v>
      </c>
      <c r="C461" s="29" t="s">
        <v>1900</v>
      </c>
      <c r="D461" s="66">
        <v>2012</v>
      </c>
      <c r="E461" s="30" t="s">
        <v>1846</v>
      </c>
      <c r="F461" s="27">
        <v>23</v>
      </c>
      <c r="G461" s="33" t="s">
        <v>1901</v>
      </c>
      <c r="H461" s="63"/>
      <c r="I461" s="31" t="s">
        <v>1895</v>
      </c>
      <c r="J461" s="27" t="s">
        <v>67</v>
      </c>
      <c r="K461" s="68"/>
      <c r="L461" s="68"/>
      <c r="M461" s="68"/>
      <c r="N461" s="68"/>
      <c r="O461" s="107"/>
      <c r="P461" s="142" t="s">
        <v>62</v>
      </c>
      <c r="Q461" s="79" t="s">
        <v>354</v>
      </c>
      <c r="R461" s="87"/>
      <c r="S461" s="81"/>
      <c r="T461" s="82"/>
      <c r="U461" s="83"/>
      <c r="V461" s="40" t="s">
        <v>58</v>
      </c>
      <c r="W461" s="85"/>
      <c r="X461" s="86" t="s">
        <v>260</v>
      </c>
      <c r="Y461" s="77"/>
    </row>
    <row r="462" spans="1:25" ht="12.75">
      <c r="A462" s="27">
        <v>1462</v>
      </c>
      <c r="B462" s="28" t="s">
        <v>1902</v>
      </c>
      <c r="C462" s="29" t="s">
        <v>1903</v>
      </c>
      <c r="D462" s="27"/>
      <c r="E462" s="30" t="s">
        <v>1846</v>
      </c>
      <c r="F462" s="27">
        <v>23</v>
      </c>
      <c r="G462" s="167" t="s">
        <v>1904</v>
      </c>
      <c r="H462" s="110"/>
      <c r="I462" s="33" t="s">
        <v>1895</v>
      </c>
      <c r="J462" s="27" t="s">
        <v>129</v>
      </c>
      <c r="K462" s="34"/>
      <c r="L462" s="34"/>
      <c r="M462" s="34"/>
      <c r="N462" s="34"/>
      <c r="O462" s="34"/>
      <c r="P462" s="29" t="s">
        <v>1905</v>
      </c>
      <c r="Q462" s="35">
        <v>152</v>
      </c>
      <c r="R462" s="87"/>
      <c r="S462" s="81"/>
      <c r="T462" s="82"/>
      <c r="U462" s="83"/>
      <c r="V462" s="84"/>
      <c r="W462" s="85"/>
      <c r="X462" s="86" t="s">
        <v>58</v>
      </c>
      <c r="Y462" s="43"/>
    </row>
    <row r="463" spans="1:25" ht="12.75">
      <c r="A463" s="27">
        <v>1325</v>
      </c>
      <c r="B463" s="28" t="s">
        <v>1906</v>
      </c>
      <c r="C463" s="29" t="s">
        <v>1907</v>
      </c>
      <c r="D463" s="27">
        <v>2013</v>
      </c>
      <c r="E463" s="30" t="s">
        <v>1846</v>
      </c>
      <c r="F463" s="27">
        <v>23</v>
      </c>
      <c r="G463" s="33" t="s">
        <v>1894</v>
      </c>
      <c r="H463" s="110"/>
      <c r="I463" s="33" t="s">
        <v>1895</v>
      </c>
      <c r="J463" s="27" t="s">
        <v>67</v>
      </c>
      <c r="K463" s="34"/>
      <c r="L463" s="34"/>
      <c r="M463" s="34"/>
      <c r="N463" s="34"/>
      <c r="O463" s="34"/>
      <c r="P463" s="29" t="s">
        <v>1908</v>
      </c>
      <c r="Q463" s="35">
        <v>345</v>
      </c>
      <c r="R463" s="87"/>
      <c r="S463" s="81"/>
      <c r="T463" s="82"/>
      <c r="U463" s="83"/>
      <c r="V463" s="40" t="s">
        <v>58</v>
      </c>
      <c r="W463" s="85"/>
      <c r="X463" s="86" t="s">
        <v>260</v>
      </c>
      <c r="Y463" s="43"/>
    </row>
    <row r="464" spans="1:25" ht="25.5">
      <c r="A464" s="27">
        <v>1516</v>
      </c>
      <c r="B464" s="64" t="s">
        <v>1909</v>
      </c>
      <c r="C464" s="65" t="s">
        <v>1910</v>
      </c>
      <c r="D464" s="66">
        <v>2013</v>
      </c>
      <c r="E464" s="67" t="s">
        <v>1911</v>
      </c>
      <c r="F464" s="27">
        <v>24</v>
      </c>
      <c r="G464" s="67" t="s">
        <v>1912</v>
      </c>
      <c r="H464" s="63"/>
      <c r="I464" s="30" t="s">
        <v>1913</v>
      </c>
      <c r="J464" s="27" t="s">
        <v>255</v>
      </c>
      <c r="K464" s="68"/>
      <c r="L464" s="68"/>
      <c r="M464" s="68"/>
      <c r="N464" s="68"/>
      <c r="O464" s="68"/>
      <c r="P464" s="69" t="s">
        <v>1914</v>
      </c>
      <c r="Q464" s="35">
        <v>679</v>
      </c>
      <c r="R464" s="116"/>
      <c r="S464" s="71"/>
      <c r="T464" s="72"/>
      <c r="U464" s="73"/>
      <c r="V464" s="158" t="s">
        <v>58</v>
      </c>
      <c r="W464" s="75"/>
      <c r="X464" s="76"/>
      <c r="Y464" s="77"/>
    </row>
    <row r="465" spans="1:25" ht="25.5">
      <c r="A465" s="27">
        <v>1535</v>
      </c>
      <c r="B465" s="64" t="s">
        <v>1915</v>
      </c>
      <c r="C465" s="78" t="str">
        <f>HYPERLINK("http://www.audiovisualthinking.org/","http://www.audiovisualthinking.org/")</f>
        <v>http://www.audiovisualthinking.org/</v>
      </c>
      <c r="D465" s="66">
        <v>2010</v>
      </c>
      <c r="E465" s="64" t="s">
        <v>1911</v>
      </c>
      <c r="F465" s="27">
        <v>24</v>
      </c>
      <c r="G465" s="67" t="s">
        <v>1916</v>
      </c>
      <c r="H465" s="63" t="s">
        <v>84</v>
      </c>
      <c r="I465" s="30" t="s">
        <v>1651</v>
      </c>
      <c r="J465" s="79" t="s">
        <v>109</v>
      </c>
      <c r="K465" s="68"/>
      <c r="L465" s="68"/>
      <c r="M465" s="68"/>
      <c r="N465" s="68"/>
      <c r="O465" s="68"/>
      <c r="P465" s="123" t="s">
        <v>62</v>
      </c>
      <c r="Q465" s="79" t="s">
        <v>354</v>
      </c>
      <c r="R465" s="87"/>
      <c r="S465" s="81"/>
      <c r="T465" s="82"/>
      <c r="U465" s="83"/>
      <c r="V465" s="40" t="s">
        <v>58</v>
      </c>
      <c r="W465" s="85"/>
      <c r="X465" s="86"/>
      <c r="Y465" s="77"/>
    </row>
    <row r="466" spans="1:25" ht="38.25">
      <c r="A466" s="27">
        <v>1464</v>
      </c>
      <c r="B466" s="64" t="s">
        <v>1917</v>
      </c>
      <c r="C466" s="29" t="s">
        <v>1918</v>
      </c>
      <c r="D466" s="66">
        <v>2013</v>
      </c>
      <c r="E466" s="30" t="s">
        <v>1911</v>
      </c>
      <c r="F466" s="27">
        <v>24</v>
      </c>
      <c r="G466" s="33" t="s">
        <v>1919</v>
      </c>
      <c r="H466" s="63"/>
      <c r="I466" s="31" t="s">
        <v>1651</v>
      </c>
      <c r="J466" s="27" t="s">
        <v>255</v>
      </c>
      <c r="K466" s="68"/>
      <c r="L466" s="68"/>
      <c r="M466" s="68"/>
      <c r="N466" s="68"/>
      <c r="O466" s="107"/>
      <c r="P466" s="108" t="s">
        <v>1920</v>
      </c>
      <c r="Q466" s="35">
        <v>309</v>
      </c>
      <c r="R466" s="87"/>
      <c r="S466" s="81"/>
      <c r="T466" s="82"/>
      <c r="U466" s="83"/>
      <c r="V466" s="40" t="s">
        <v>58</v>
      </c>
      <c r="W466" s="85"/>
      <c r="X466" s="88"/>
      <c r="Y466" s="77"/>
    </row>
    <row r="467" spans="1:25" ht="12.75">
      <c r="A467" s="27">
        <v>1393</v>
      </c>
      <c r="B467" s="28" t="s">
        <v>1921</v>
      </c>
      <c r="C467" s="29" t="s">
        <v>1922</v>
      </c>
      <c r="D467" s="27">
        <v>2015</v>
      </c>
      <c r="E467" s="30" t="s">
        <v>1911</v>
      </c>
      <c r="F467" s="27">
        <v>24</v>
      </c>
      <c r="G467" s="33" t="s">
        <v>1923</v>
      </c>
      <c r="H467" s="110"/>
      <c r="I467" s="33" t="s">
        <v>1651</v>
      </c>
      <c r="J467" s="27" t="s">
        <v>80</v>
      </c>
      <c r="K467" s="34"/>
      <c r="L467" s="34"/>
      <c r="M467" s="34"/>
      <c r="N467" s="34"/>
      <c r="O467" s="34"/>
      <c r="P467" s="29" t="s">
        <v>1924</v>
      </c>
      <c r="Q467" s="35">
        <v>773</v>
      </c>
      <c r="R467" s="87"/>
      <c r="S467" s="81"/>
      <c r="T467" s="82"/>
      <c r="U467" s="83"/>
      <c r="V467" s="40" t="s">
        <v>58</v>
      </c>
      <c r="W467" s="85"/>
      <c r="X467" s="86" t="s">
        <v>260</v>
      </c>
      <c r="Y467" s="43"/>
    </row>
    <row r="468" spans="1:25" ht="63.75">
      <c r="A468" s="27">
        <v>1517</v>
      </c>
      <c r="B468" s="64" t="s">
        <v>1925</v>
      </c>
      <c r="C468" s="65" t="s">
        <v>1926</v>
      </c>
      <c r="D468" s="66">
        <v>2009</v>
      </c>
      <c r="E468" s="67" t="s">
        <v>1911</v>
      </c>
      <c r="F468" s="27">
        <v>24</v>
      </c>
      <c r="G468" s="67" t="s">
        <v>1927</v>
      </c>
      <c r="H468" s="63"/>
      <c r="I468" s="30" t="s">
        <v>1651</v>
      </c>
      <c r="J468" s="27" t="s">
        <v>1543</v>
      </c>
      <c r="K468" s="68"/>
      <c r="L468" s="68"/>
      <c r="M468" s="68"/>
      <c r="N468" s="68"/>
      <c r="O468" s="68"/>
      <c r="P468" s="69" t="s">
        <v>1928</v>
      </c>
      <c r="Q468" s="35" t="s">
        <v>219</v>
      </c>
      <c r="R468" s="116"/>
      <c r="S468" s="71"/>
      <c r="T468" s="72"/>
      <c r="U468" s="73"/>
      <c r="V468" s="158" t="s">
        <v>58</v>
      </c>
      <c r="W468" s="75"/>
      <c r="X468" s="76"/>
      <c r="Y468" s="77"/>
    </row>
    <row r="469" spans="1:25" ht="12.75">
      <c r="A469" s="27">
        <v>1561</v>
      </c>
      <c r="B469" s="30" t="s">
        <v>1929</v>
      </c>
      <c r="C469" s="126" t="str">
        <f>HYPERLINK("https://gowers.wordpress.com/2015/09/10/discrete-analysis-an-arxiv-overlay-journal/","https://gowers.wordpress.com/2015/09/10/discrete-analysis-an-arxiv-overlay-journal/")</f>
        <v>https://gowers.wordpress.com/2015/09/10/discrete-analysis-an-arxiv-overlay-journal/</v>
      </c>
      <c r="D469" s="66">
        <v>2015</v>
      </c>
      <c r="E469" s="30" t="s">
        <v>1911</v>
      </c>
      <c r="F469" s="27">
        <v>24</v>
      </c>
      <c r="G469" s="144" t="s">
        <v>1930</v>
      </c>
      <c r="H469" s="63"/>
      <c r="I469" s="64" t="s">
        <v>1651</v>
      </c>
      <c r="J469" s="27" t="s">
        <v>80</v>
      </c>
      <c r="K469" s="68"/>
      <c r="L469" s="68"/>
      <c r="M469" s="68"/>
      <c r="N469" s="68"/>
      <c r="O469" s="68"/>
      <c r="P469" s="128" t="s">
        <v>62</v>
      </c>
      <c r="Q469" s="35">
        <v>0</v>
      </c>
      <c r="R469" s="87"/>
      <c r="S469" s="81"/>
      <c r="T469" s="82"/>
      <c r="U469" s="83"/>
      <c r="V469" s="40" t="s">
        <v>58</v>
      </c>
      <c r="W469" s="85"/>
      <c r="X469" s="88"/>
      <c r="Y469" s="77"/>
    </row>
    <row r="470" spans="1:25" ht="51">
      <c r="A470" s="27">
        <v>1257</v>
      </c>
      <c r="B470" s="64" t="s">
        <v>1931</v>
      </c>
      <c r="C470" s="29" t="s">
        <v>1932</v>
      </c>
      <c r="D470" s="66">
        <v>2012</v>
      </c>
      <c r="E470" s="30" t="s">
        <v>1911</v>
      </c>
      <c r="F470" s="27">
        <v>24</v>
      </c>
      <c r="G470" s="33" t="s">
        <v>1933</v>
      </c>
      <c r="H470" s="63"/>
      <c r="I470" s="31" t="s">
        <v>1651</v>
      </c>
      <c r="J470" s="27" t="s">
        <v>255</v>
      </c>
      <c r="K470" s="68"/>
      <c r="L470" s="68"/>
      <c r="M470" s="68"/>
      <c r="N470" s="68"/>
      <c r="O470" s="107"/>
      <c r="P470" s="108" t="s">
        <v>1934</v>
      </c>
      <c r="Q470" s="35" t="s">
        <v>1935</v>
      </c>
      <c r="R470" s="87"/>
      <c r="S470" s="37" t="s">
        <v>58</v>
      </c>
      <c r="T470" s="82"/>
      <c r="U470" s="83"/>
      <c r="V470" s="40" t="s">
        <v>58</v>
      </c>
      <c r="W470" s="85"/>
      <c r="X470" s="88"/>
      <c r="Y470" s="77"/>
    </row>
    <row r="471" spans="1:25" ht="12.75">
      <c r="A471" s="27">
        <v>1258</v>
      </c>
      <c r="B471" s="28" t="s">
        <v>1936</v>
      </c>
      <c r="C471" s="29" t="s">
        <v>1937</v>
      </c>
      <c r="D471" s="27">
        <v>2012</v>
      </c>
      <c r="E471" s="30" t="s">
        <v>1911</v>
      </c>
      <c r="F471" s="27">
        <v>24</v>
      </c>
      <c r="G471" s="33" t="s">
        <v>1938</v>
      </c>
      <c r="H471" s="110"/>
      <c r="I471" s="33" t="s">
        <v>1651</v>
      </c>
      <c r="J471" s="27" t="s">
        <v>255</v>
      </c>
      <c r="K471" s="34"/>
      <c r="L471" s="34"/>
      <c r="M471" s="34"/>
      <c r="N471" s="34"/>
      <c r="O471" s="34"/>
      <c r="P471" s="29" t="s">
        <v>1939</v>
      </c>
      <c r="Q471" s="35">
        <v>8673</v>
      </c>
      <c r="R471" s="87"/>
      <c r="S471" s="81"/>
      <c r="T471" s="82"/>
      <c r="U471" s="83"/>
      <c r="V471" s="40" t="s">
        <v>58</v>
      </c>
      <c r="W471" s="85"/>
      <c r="X471" s="86" t="s">
        <v>58</v>
      </c>
      <c r="Y471" s="43"/>
    </row>
    <row r="472" spans="1:25" ht="12.75">
      <c r="A472" s="27">
        <v>1213</v>
      </c>
      <c r="B472" s="28" t="s">
        <v>1940</v>
      </c>
      <c r="C472" s="29" t="s">
        <v>1941</v>
      </c>
      <c r="D472" s="27">
        <v>2011</v>
      </c>
      <c r="E472" s="30" t="s">
        <v>1911</v>
      </c>
      <c r="F472" s="27">
        <v>24</v>
      </c>
      <c r="G472" s="33" t="s">
        <v>1942</v>
      </c>
      <c r="H472" s="110"/>
      <c r="I472" s="33" t="s">
        <v>1651</v>
      </c>
      <c r="J472" s="27" t="s">
        <v>255</v>
      </c>
      <c r="K472" s="34"/>
      <c r="L472" s="34"/>
      <c r="M472" s="34"/>
      <c r="N472" s="34"/>
      <c r="O472" s="34"/>
      <c r="P472" s="29" t="s">
        <v>1943</v>
      </c>
      <c r="Q472" s="35">
        <v>4659</v>
      </c>
      <c r="R472" s="87"/>
      <c r="S472" s="37" t="s">
        <v>260</v>
      </c>
      <c r="T472" s="82"/>
      <c r="U472" s="83"/>
      <c r="V472" s="40" t="s">
        <v>58</v>
      </c>
      <c r="W472" s="85"/>
      <c r="X472" s="88"/>
      <c r="Y472" s="43"/>
    </row>
    <row r="473" spans="1:25" ht="12.75">
      <c r="A473" s="27">
        <v>1153</v>
      </c>
      <c r="B473" s="28" t="s">
        <v>1944</v>
      </c>
      <c r="C473" s="29" t="s">
        <v>1945</v>
      </c>
      <c r="D473" s="27">
        <v>2009</v>
      </c>
      <c r="E473" s="30" t="s">
        <v>1911</v>
      </c>
      <c r="F473" s="27">
        <v>24</v>
      </c>
      <c r="G473" s="33" t="s">
        <v>1946</v>
      </c>
      <c r="H473" s="110"/>
      <c r="I473" s="33" t="s">
        <v>1651</v>
      </c>
      <c r="J473" s="27" t="s">
        <v>67</v>
      </c>
      <c r="K473" s="34"/>
      <c r="L473" s="34"/>
      <c r="M473" s="34"/>
      <c r="N473" s="34"/>
      <c r="O473" s="34"/>
      <c r="P473" s="29" t="s">
        <v>1947</v>
      </c>
      <c r="Q473" s="35">
        <v>115</v>
      </c>
      <c r="R473" s="87"/>
      <c r="S473" s="81"/>
      <c r="T473" s="82"/>
      <c r="U473" s="83"/>
      <c r="V473" s="40" t="s">
        <v>58</v>
      </c>
      <c r="W473" s="85"/>
      <c r="X473" s="88"/>
      <c r="Y473" s="43"/>
    </row>
    <row r="474" spans="1:25" ht="63.75">
      <c r="A474" s="27">
        <v>1518</v>
      </c>
      <c r="B474" s="64" t="s">
        <v>1948</v>
      </c>
      <c r="C474" s="65" t="s">
        <v>1949</v>
      </c>
      <c r="D474" s="66">
        <v>2011</v>
      </c>
      <c r="E474" s="67" t="s">
        <v>1911</v>
      </c>
      <c r="F474" s="27">
        <v>24</v>
      </c>
      <c r="G474" s="67" t="s">
        <v>1950</v>
      </c>
      <c r="H474" s="63"/>
      <c r="I474" s="30" t="s">
        <v>1651</v>
      </c>
      <c r="J474" s="27" t="s">
        <v>1543</v>
      </c>
      <c r="K474" s="68"/>
      <c r="L474" s="68"/>
      <c r="M474" s="68"/>
      <c r="N474" s="68"/>
      <c r="O474" s="68"/>
      <c r="P474" s="69" t="s">
        <v>1951</v>
      </c>
      <c r="Q474" s="35">
        <v>556</v>
      </c>
      <c r="R474" s="116"/>
      <c r="S474" s="71"/>
      <c r="T474" s="72"/>
      <c r="U474" s="73"/>
      <c r="V474" s="158" t="s">
        <v>58</v>
      </c>
      <c r="W474" s="75"/>
      <c r="X474" s="76"/>
      <c r="Y474" s="77"/>
    </row>
    <row r="475" spans="1:25" ht="38.25">
      <c r="A475" s="94">
        <v>1583</v>
      </c>
      <c r="B475" s="95" t="s">
        <v>1952</v>
      </c>
      <c r="C475" s="96" t="s">
        <v>1953</v>
      </c>
      <c r="D475" s="97">
        <v>2015</v>
      </c>
      <c r="E475" s="98" t="s">
        <v>1911</v>
      </c>
      <c r="F475" s="99">
        <v>24</v>
      </c>
      <c r="G475" s="100" t="s">
        <v>1954</v>
      </c>
      <c r="H475" s="63"/>
      <c r="I475" s="98" t="s">
        <v>1651</v>
      </c>
      <c r="J475" s="99" t="s">
        <v>80</v>
      </c>
      <c r="K475" s="68"/>
      <c r="L475" s="68"/>
      <c r="M475" s="68"/>
      <c r="N475" s="68"/>
      <c r="O475" s="68"/>
      <c r="P475" s="101" t="s">
        <v>1955</v>
      </c>
      <c r="Q475" s="102">
        <v>535</v>
      </c>
      <c r="R475" s="103"/>
      <c r="S475" s="104"/>
      <c r="T475" s="58"/>
      <c r="U475" s="105"/>
      <c r="V475" s="131" t="s">
        <v>58</v>
      </c>
      <c r="W475" s="106"/>
      <c r="X475" s="62"/>
      <c r="Y475" s="77"/>
    </row>
    <row r="476" spans="1:25" ht="12.75">
      <c r="A476" s="27">
        <v>1375</v>
      </c>
      <c r="B476" s="64" t="s">
        <v>1956</v>
      </c>
      <c r="C476" s="29" t="s">
        <v>1957</v>
      </c>
      <c r="D476" s="66">
        <v>2014</v>
      </c>
      <c r="E476" s="30" t="s">
        <v>1911</v>
      </c>
      <c r="F476" s="27">
        <v>24</v>
      </c>
      <c r="G476" s="33" t="s">
        <v>1958</v>
      </c>
      <c r="H476" s="63"/>
      <c r="I476" s="31" t="s">
        <v>1651</v>
      </c>
      <c r="J476" s="27" t="s">
        <v>255</v>
      </c>
      <c r="K476" s="68"/>
      <c r="L476" s="68"/>
      <c r="M476" s="68"/>
      <c r="N476" s="68"/>
      <c r="O476" s="107"/>
      <c r="P476" s="108" t="s">
        <v>1959</v>
      </c>
      <c r="Q476" s="35">
        <v>3297</v>
      </c>
      <c r="R476" s="87"/>
      <c r="S476" s="81"/>
      <c r="T476" s="82"/>
      <c r="U476" s="83"/>
      <c r="V476" s="40" t="s">
        <v>58</v>
      </c>
      <c r="W476" s="85"/>
      <c r="X476" s="88"/>
      <c r="Y476" s="77"/>
    </row>
    <row r="477" spans="1:25" ht="12.75">
      <c r="A477" s="27">
        <v>1259</v>
      </c>
      <c r="B477" s="28" t="s">
        <v>1960</v>
      </c>
      <c r="C477" s="29" t="s">
        <v>1961</v>
      </c>
      <c r="D477" s="27">
        <v>2012</v>
      </c>
      <c r="E477" s="30" t="s">
        <v>1911</v>
      </c>
      <c r="F477" s="27">
        <v>24</v>
      </c>
      <c r="G477" s="33" t="s">
        <v>1962</v>
      </c>
      <c r="H477" s="110"/>
      <c r="I477" s="33" t="s">
        <v>1651</v>
      </c>
      <c r="J477" s="27" t="s">
        <v>255</v>
      </c>
      <c r="K477" s="34"/>
      <c r="L477" s="34"/>
      <c r="M477" s="34"/>
      <c r="N477" s="34"/>
      <c r="O477" s="34"/>
      <c r="P477" s="112" t="s">
        <v>1963</v>
      </c>
      <c r="Q477" s="35" t="s">
        <v>1964</v>
      </c>
      <c r="R477" s="87"/>
      <c r="S477" s="81"/>
      <c r="T477" s="82"/>
      <c r="U477" s="83"/>
      <c r="V477" s="40" t="s">
        <v>58</v>
      </c>
      <c r="W477" s="85"/>
      <c r="X477" s="88"/>
      <c r="Y477" s="43"/>
    </row>
    <row r="478" spans="1:25" ht="12.75">
      <c r="A478" s="27">
        <v>1090</v>
      </c>
      <c r="B478" s="28" t="s">
        <v>1965</v>
      </c>
      <c r="C478" s="29" t="s">
        <v>1966</v>
      </c>
      <c r="D478" s="27">
        <v>2006</v>
      </c>
      <c r="E478" s="30" t="s">
        <v>1911</v>
      </c>
      <c r="F478" s="27">
        <v>24</v>
      </c>
      <c r="G478" s="33" t="s">
        <v>1967</v>
      </c>
      <c r="H478" s="110"/>
      <c r="I478" s="33" t="s">
        <v>1651</v>
      </c>
      <c r="J478" s="27" t="s">
        <v>67</v>
      </c>
      <c r="K478" s="34"/>
      <c r="L478" s="34"/>
      <c r="M478" s="34"/>
      <c r="N478" s="34"/>
      <c r="O478" s="34"/>
      <c r="P478" s="112" t="s">
        <v>1968</v>
      </c>
      <c r="Q478" s="35" t="s">
        <v>1969</v>
      </c>
      <c r="R478" s="87"/>
      <c r="S478" s="81"/>
      <c r="T478" s="82"/>
      <c r="U478" s="83"/>
      <c r="V478" s="40" t="s">
        <v>58</v>
      </c>
      <c r="W478" s="85"/>
      <c r="X478" s="86" t="s">
        <v>58</v>
      </c>
      <c r="Y478" s="43"/>
    </row>
    <row r="479" spans="1:25" ht="25.5">
      <c r="A479" s="94">
        <v>1581</v>
      </c>
      <c r="B479" s="95" t="s">
        <v>1970</v>
      </c>
      <c r="C479" s="96" t="s">
        <v>1971</v>
      </c>
      <c r="D479" s="97">
        <v>2015</v>
      </c>
      <c r="E479" s="98" t="s">
        <v>1911</v>
      </c>
      <c r="F479" s="99">
        <v>24</v>
      </c>
      <c r="G479" s="100" t="s">
        <v>1972</v>
      </c>
      <c r="H479" s="63"/>
      <c r="I479" s="98" t="s">
        <v>1651</v>
      </c>
      <c r="J479" s="99" t="s">
        <v>1543</v>
      </c>
      <c r="K479" s="68"/>
      <c r="L479" s="68"/>
      <c r="M479" s="68"/>
      <c r="N479" s="68"/>
      <c r="O479" s="68"/>
      <c r="P479" s="101" t="s">
        <v>1973</v>
      </c>
      <c r="Q479" s="102">
        <v>218</v>
      </c>
      <c r="R479" s="103"/>
      <c r="S479" s="104"/>
      <c r="T479" s="58"/>
      <c r="U479" s="105"/>
      <c r="V479" s="131" t="s">
        <v>58</v>
      </c>
      <c r="W479" s="106"/>
      <c r="X479" s="62"/>
      <c r="Y479" s="77"/>
    </row>
    <row r="480" spans="1:25" ht="63.75">
      <c r="A480" s="27">
        <v>1553</v>
      </c>
      <c r="B480" s="30" t="s">
        <v>1974</v>
      </c>
      <c r="C480" s="126" t="str">
        <f>HYPERLINK("http://www.researchinvolvement.com/","http://www.researchinvolvement.com/")</f>
        <v>http://www.researchinvolvement.com/</v>
      </c>
      <c r="D480" s="66">
        <v>2015</v>
      </c>
      <c r="E480" s="30" t="s">
        <v>1911</v>
      </c>
      <c r="F480" s="27">
        <v>24</v>
      </c>
      <c r="G480" s="144" t="s">
        <v>1975</v>
      </c>
      <c r="H480" s="63"/>
      <c r="I480" s="64" t="s">
        <v>1651</v>
      </c>
      <c r="J480" s="27" t="s">
        <v>56</v>
      </c>
      <c r="K480" s="68"/>
      <c r="L480" s="68"/>
      <c r="M480" s="68"/>
      <c r="N480" s="68"/>
      <c r="O480" s="68"/>
      <c r="P480" s="128" t="s">
        <v>62</v>
      </c>
      <c r="Q480" s="35">
        <v>0</v>
      </c>
      <c r="R480" s="87"/>
      <c r="S480" s="81"/>
      <c r="T480" s="82"/>
      <c r="U480" s="83"/>
      <c r="V480" s="40" t="s">
        <v>58</v>
      </c>
      <c r="W480" s="85"/>
      <c r="X480" s="88"/>
      <c r="Y480" s="77"/>
    </row>
    <row r="481" spans="1:25" ht="25.5">
      <c r="A481" s="27">
        <v>1551</v>
      </c>
      <c r="B481" s="30" t="s">
        <v>1976</v>
      </c>
      <c r="C481" s="126" t="str">
        <f>HYPERLINK("http://riojournal.com/","http://riojournal.com/")</f>
        <v>http://riojournal.com/</v>
      </c>
      <c r="D481" s="66">
        <v>2015</v>
      </c>
      <c r="E481" s="30" t="s">
        <v>1911</v>
      </c>
      <c r="F481" s="27">
        <v>24</v>
      </c>
      <c r="G481" s="144" t="s">
        <v>1977</v>
      </c>
      <c r="H481" s="63"/>
      <c r="I481" s="64" t="s">
        <v>1651</v>
      </c>
      <c r="J481" s="27" t="s">
        <v>1543</v>
      </c>
      <c r="K481" s="68"/>
      <c r="L481" s="68"/>
      <c r="M481" s="68"/>
      <c r="N481" s="68"/>
      <c r="O481" s="68"/>
      <c r="P481" s="168" t="str">
        <f>HYPERLINK("https://twitter.com/RIOJournal","https://twitter.com/RIOJournal")</f>
        <v>https://twitter.com/RIOJournal</v>
      </c>
      <c r="Q481" s="35">
        <v>511</v>
      </c>
      <c r="R481" s="87"/>
      <c r="S481" s="81"/>
      <c r="T481" s="82"/>
      <c r="U481" s="83"/>
      <c r="V481" s="40" t="s">
        <v>58</v>
      </c>
      <c r="W481" s="85"/>
      <c r="X481" s="86" t="s">
        <v>58</v>
      </c>
      <c r="Y481" s="77"/>
    </row>
    <row r="482" spans="1:25" ht="12.75">
      <c r="A482" s="27">
        <v>1376</v>
      </c>
      <c r="B482" s="28" t="s">
        <v>1978</v>
      </c>
      <c r="C482" s="29" t="s">
        <v>1979</v>
      </c>
      <c r="D482" s="27">
        <v>2014</v>
      </c>
      <c r="E482" s="30" t="s">
        <v>1911</v>
      </c>
      <c r="F482" s="27">
        <v>24</v>
      </c>
      <c r="G482" s="33" t="s">
        <v>1923</v>
      </c>
      <c r="H482" s="110"/>
      <c r="I482" s="33" t="s">
        <v>1651</v>
      </c>
      <c r="J482" s="27" t="s">
        <v>255</v>
      </c>
      <c r="K482" s="34"/>
      <c r="L482" s="34"/>
      <c r="M482" s="34"/>
      <c r="N482" s="34"/>
      <c r="O482" s="34"/>
      <c r="P482" s="29" t="s">
        <v>1980</v>
      </c>
      <c r="Q482" s="35">
        <v>661</v>
      </c>
      <c r="R482" s="87"/>
      <c r="S482" s="81"/>
      <c r="T482" s="82"/>
      <c r="U482" s="39" t="s">
        <v>58</v>
      </c>
      <c r="V482" s="40" t="s">
        <v>1801</v>
      </c>
      <c r="W482" s="85"/>
      <c r="X482" s="86" t="s">
        <v>58</v>
      </c>
      <c r="Y482" s="43"/>
    </row>
    <row r="483" spans="1:25" ht="25.5">
      <c r="A483" s="27">
        <v>1465</v>
      </c>
      <c r="B483" s="28" t="s">
        <v>1981</v>
      </c>
      <c r="C483" s="29" t="s">
        <v>1982</v>
      </c>
      <c r="D483" s="27">
        <v>2014</v>
      </c>
      <c r="E483" s="30" t="s">
        <v>1911</v>
      </c>
      <c r="F483" s="27">
        <v>24</v>
      </c>
      <c r="G483" s="33" t="s">
        <v>1983</v>
      </c>
      <c r="H483" s="110"/>
      <c r="I483" s="33" t="s">
        <v>1651</v>
      </c>
      <c r="J483" s="27" t="s">
        <v>1594</v>
      </c>
      <c r="K483" s="34"/>
      <c r="L483" s="34"/>
      <c r="M483" s="34"/>
      <c r="N483" s="34"/>
      <c r="O483" s="34"/>
      <c r="P483" s="29" t="s">
        <v>1984</v>
      </c>
      <c r="Q483" s="35">
        <v>3883</v>
      </c>
      <c r="R483" s="87"/>
      <c r="S483" s="81"/>
      <c r="T483" s="82"/>
      <c r="U483" s="83"/>
      <c r="V483" s="40" t="s">
        <v>58</v>
      </c>
      <c r="W483" s="85"/>
      <c r="X483" s="88"/>
      <c r="Y483" s="43"/>
    </row>
    <row r="484" spans="1:25" ht="63.75">
      <c r="A484" s="27">
        <v>1469</v>
      </c>
      <c r="B484" s="28" t="s">
        <v>1985</v>
      </c>
      <c r="C484" s="29" t="s">
        <v>1986</v>
      </c>
      <c r="D484" s="27">
        <v>2015</v>
      </c>
      <c r="E484" s="30" t="s">
        <v>1911</v>
      </c>
      <c r="F484" s="27">
        <v>24</v>
      </c>
      <c r="G484" s="33" t="s">
        <v>1987</v>
      </c>
      <c r="H484" s="110"/>
      <c r="I484" s="33" t="s">
        <v>1651</v>
      </c>
      <c r="J484" s="27" t="s">
        <v>255</v>
      </c>
      <c r="K484" s="113" t="s">
        <v>67</v>
      </c>
      <c r="L484" s="52" t="s">
        <v>1988</v>
      </c>
      <c r="M484" s="52" t="s">
        <v>1989</v>
      </c>
      <c r="N484" s="52" t="s">
        <v>1990</v>
      </c>
      <c r="O484" s="52" t="s">
        <v>204</v>
      </c>
      <c r="P484" s="169" t="s">
        <v>1991</v>
      </c>
      <c r="Q484" s="35">
        <v>36</v>
      </c>
      <c r="R484" s="87"/>
      <c r="S484" s="81"/>
      <c r="T484" s="82"/>
      <c r="U484" s="83"/>
      <c r="V484" s="40" t="s">
        <v>58</v>
      </c>
      <c r="W484" s="85"/>
      <c r="X484" s="86" t="s">
        <v>1669</v>
      </c>
      <c r="Y484" s="43"/>
    </row>
    <row r="485" spans="1:25" ht="12.75">
      <c r="A485" s="27">
        <v>1127</v>
      </c>
      <c r="B485" s="28" t="s">
        <v>1992</v>
      </c>
      <c r="C485" s="29" t="s">
        <v>1993</v>
      </c>
      <c r="D485" s="27">
        <v>2008</v>
      </c>
      <c r="E485" s="30" t="s">
        <v>1911</v>
      </c>
      <c r="F485" s="27">
        <v>24</v>
      </c>
      <c r="G485" s="33" t="s">
        <v>1994</v>
      </c>
      <c r="H485" s="110"/>
      <c r="I485" s="33" t="s">
        <v>1651</v>
      </c>
      <c r="J485" s="27" t="s">
        <v>67</v>
      </c>
      <c r="K485" s="34"/>
      <c r="L485" s="34"/>
      <c r="M485" s="34"/>
      <c r="N485" s="34"/>
      <c r="O485" s="34"/>
      <c r="P485" s="29" t="s">
        <v>1995</v>
      </c>
      <c r="Q485" s="35">
        <v>1221</v>
      </c>
      <c r="R485" s="87"/>
      <c r="S485" s="81"/>
      <c r="T485" s="82"/>
      <c r="U485" s="83"/>
      <c r="V485" s="40" t="s">
        <v>58</v>
      </c>
      <c r="W485" s="41" t="s">
        <v>58</v>
      </c>
      <c r="X485" s="88"/>
      <c r="Y485" s="43"/>
    </row>
    <row r="486" spans="1:25" ht="25.5">
      <c r="A486" s="27">
        <v>1031</v>
      </c>
      <c r="B486" s="28" t="s">
        <v>1996</v>
      </c>
      <c r="C486" s="29" t="s">
        <v>1997</v>
      </c>
      <c r="D486" s="27">
        <v>2000</v>
      </c>
      <c r="E486" s="30" t="s">
        <v>1911</v>
      </c>
      <c r="F486" s="27">
        <v>24</v>
      </c>
      <c r="G486" s="33" t="s">
        <v>1998</v>
      </c>
      <c r="H486" s="110"/>
      <c r="I486" s="33" t="s">
        <v>1999</v>
      </c>
      <c r="J486" s="27" t="s">
        <v>255</v>
      </c>
      <c r="K486" s="34"/>
      <c r="L486" s="34"/>
      <c r="M486" s="34"/>
      <c r="N486" s="34"/>
      <c r="O486" s="34"/>
      <c r="P486" s="29" t="s">
        <v>2000</v>
      </c>
      <c r="Q486" s="35" t="s">
        <v>2001</v>
      </c>
      <c r="R486" s="87"/>
      <c r="S486" s="81"/>
      <c r="T486" s="82"/>
      <c r="U486" s="83"/>
      <c r="V486" s="40" t="s">
        <v>58</v>
      </c>
      <c r="W486" s="85"/>
      <c r="X486" s="88"/>
      <c r="Y486" s="43"/>
    </row>
    <row r="487" spans="1:25" ht="25.5">
      <c r="A487" s="94">
        <v>1582</v>
      </c>
      <c r="B487" s="95" t="s">
        <v>2002</v>
      </c>
      <c r="C487" s="96" t="s">
        <v>2003</v>
      </c>
      <c r="D487" s="97">
        <v>2015</v>
      </c>
      <c r="E487" s="98" t="s">
        <v>1911</v>
      </c>
      <c r="F487" s="99">
        <v>24</v>
      </c>
      <c r="G487" s="100" t="s">
        <v>2004</v>
      </c>
      <c r="H487" s="63"/>
      <c r="I487" s="98" t="s">
        <v>1999</v>
      </c>
      <c r="J487" s="99" t="s">
        <v>2005</v>
      </c>
      <c r="K487" s="68"/>
      <c r="L487" s="68"/>
      <c r="M487" s="68"/>
      <c r="N487" s="68"/>
      <c r="O487" s="68"/>
      <c r="P487" s="170" t="s">
        <v>62</v>
      </c>
      <c r="Q487" s="55"/>
      <c r="R487" s="103"/>
      <c r="S487" s="104"/>
      <c r="T487" s="58"/>
      <c r="U487" s="105"/>
      <c r="V487" s="131" t="s">
        <v>58</v>
      </c>
      <c r="W487" s="106"/>
      <c r="X487" s="62"/>
      <c r="Y487" s="77"/>
    </row>
    <row r="488" spans="1:25" ht="25.5">
      <c r="A488" s="27">
        <v>1018</v>
      </c>
      <c r="B488" s="64" t="s">
        <v>2006</v>
      </c>
      <c r="C488" s="29" t="s">
        <v>2007</v>
      </c>
      <c r="D488" s="27">
        <v>1998</v>
      </c>
      <c r="E488" s="30" t="s">
        <v>1911</v>
      </c>
      <c r="F488" s="27">
        <v>24</v>
      </c>
      <c r="G488" s="33" t="s">
        <v>2008</v>
      </c>
      <c r="H488" s="110"/>
      <c r="I488" s="33" t="s">
        <v>1999</v>
      </c>
      <c r="J488" s="27" t="s">
        <v>255</v>
      </c>
      <c r="K488" s="34"/>
      <c r="L488" s="34"/>
      <c r="M488" s="34"/>
      <c r="N488" s="34"/>
      <c r="O488" s="34"/>
      <c r="P488" s="29" t="s">
        <v>2009</v>
      </c>
      <c r="Q488" s="35" t="s">
        <v>378</v>
      </c>
      <c r="R488" s="87"/>
      <c r="S488" s="37" t="s">
        <v>58</v>
      </c>
      <c r="T488" s="82"/>
      <c r="U488" s="83"/>
      <c r="V488" s="40" t="s">
        <v>58</v>
      </c>
      <c r="W488" s="85"/>
      <c r="X488" s="88"/>
      <c r="Y488" s="43"/>
    </row>
    <row r="489" spans="1:25" ht="25.5">
      <c r="A489" s="27">
        <v>1109</v>
      </c>
      <c r="B489" s="28" t="s">
        <v>2010</v>
      </c>
      <c r="C489" s="29" t="s">
        <v>2011</v>
      </c>
      <c r="D489" s="27">
        <v>2007</v>
      </c>
      <c r="E489" s="30" t="s">
        <v>1911</v>
      </c>
      <c r="F489" s="27">
        <v>24</v>
      </c>
      <c r="G489" s="33" t="s">
        <v>2012</v>
      </c>
      <c r="H489" s="110"/>
      <c r="I489" s="33" t="s">
        <v>2013</v>
      </c>
      <c r="J489" s="27" t="s">
        <v>1543</v>
      </c>
      <c r="K489" s="34"/>
      <c r="L489" s="34"/>
      <c r="M489" s="34"/>
      <c r="N489" s="34"/>
      <c r="O489" s="34"/>
      <c r="P489" s="29" t="s">
        <v>2014</v>
      </c>
      <c r="Q489" s="35">
        <v>1292</v>
      </c>
      <c r="R489" s="87"/>
      <c r="S489" s="81"/>
      <c r="T489" s="82"/>
      <c r="U489" s="83"/>
      <c r="V489" s="40" t="s">
        <v>888</v>
      </c>
      <c r="W489" s="85"/>
      <c r="X489" s="86" t="s">
        <v>260</v>
      </c>
      <c r="Y489" s="43"/>
    </row>
    <row r="490" spans="1:25" ht="25.5">
      <c r="A490" s="27">
        <v>1556</v>
      </c>
      <c r="B490" s="30" t="s">
        <v>2015</v>
      </c>
      <c r="C490" s="126" t="str">
        <f>HYPERLINK("https://medium.com/@_daniel/publish-interactive-historical-documents-with-archivist-7019f6408ee6","https://medium.com/@_daniel/publish-interactive-historical-documents-with-archivist-7019f6408ee6")</f>
        <v>https://medium.com/@_daniel/publish-interactive-historical-documents-with-archivist-7019f6408ee6</v>
      </c>
      <c r="D490" s="66">
        <v>2015</v>
      </c>
      <c r="E490" s="30" t="s">
        <v>1911</v>
      </c>
      <c r="F490" s="27">
        <v>24</v>
      </c>
      <c r="G490" s="127" t="s">
        <v>2016</v>
      </c>
      <c r="H490" s="63"/>
      <c r="I490" s="64" t="s">
        <v>2017</v>
      </c>
      <c r="J490" s="27" t="s">
        <v>67</v>
      </c>
      <c r="K490" s="68"/>
      <c r="L490" s="68"/>
      <c r="M490" s="68"/>
      <c r="N490" s="68"/>
      <c r="O490" s="68"/>
      <c r="P490" s="128" t="s">
        <v>62</v>
      </c>
      <c r="Q490" s="35">
        <v>0</v>
      </c>
      <c r="R490" s="87"/>
      <c r="S490" s="81"/>
      <c r="T490" s="82"/>
      <c r="U490" s="83"/>
      <c r="V490" s="40" t="s">
        <v>58</v>
      </c>
      <c r="W490" s="85"/>
      <c r="X490" s="88"/>
      <c r="Y490" s="77"/>
    </row>
    <row r="491" spans="1:25" ht="25.5">
      <c r="A491" s="27">
        <v>1466</v>
      </c>
      <c r="B491" s="28" t="s">
        <v>2018</v>
      </c>
      <c r="C491" s="29" t="s">
        <v>2019</v>
      </c>
      <c r="D491" s="27">
        <v>2012</v>
      </c>
      <c r="E491" s="30" t="s">
        <v>1911</v>
      </c>
      <c r="F491" s="27">
        <v>24</v>
      </c>
      <c r="G491" s="33" t="s">
        <v>2020</v>
      </c>
      <c r="H491" s="110"/>
      <c r="I491" s="33" t="s">
        <v>2021</v>
      </c>
      <c r="J491" s="27" t="s">
        <v>788</v>
      </c>
      <c r="K491" s="34"/>
      <c r="L491" s="34"/>
      <c r="M491" s="34"/>
      <c r="N491" s="34"/>
      <c r="O491" s="34"/>
      <c r="P491" s="29" t="s">
        <v>2022</v>
      </c>
      <c r="Q491" s="35">
        <v>205</v>
      </c>
      <c r="R491" s="87"/>
      <c r="S491" s="81"/>
      <c r="T491" s="82"/>
      <c r="U491" s="83"/>
      <c r="V491" s="40" t="s">
        <v>58</v>
      </c>
      <c r="W491" s="85"/>
      <c r="X491" s="88"/>
      <c r="Y491" s="43"/>
    </row>
    <row r="492" spans="1:25" ht="25.5">
      <c r="A492" s="44">
        <v>1602</v>
      </c>
      <c r="B492" s="45" t="s">
        <v>2023</v>
      </c>
      <c r="C492" s="46" t="str">
        <f>HYPERLINK("http://www.episciences.org/","http://www.episciences.org/")</f>
        <v>http://www.episciences.org/</v>
      </c>
      <c r="D492" s="47">
        <v>2013</v>
      </c>
      <c r="E492" s="48" t="s">
        <v>1911</v>
      </c>
      <c r="F492" s="47">
        <v>24</v>
      </c>
      <c r="G492" s="49" t="s">
        <v>2024</v>
      </c>
      <c r="H492" s="50"/>
      <c r="I492" s="51" t="s">
        <v>2025</v>
      </c>
      <c r="J492" s="47" t="s">
        <v>80</v>
      </c>
      <c r="K492" s="52"/>
      <c r="L492" s="52"/>
      <c r="M492" s="52"/>
      <c r="N492" s="43"/>
      <c r="O492" s="53"/>
      <c r="P492" s="54" t="s">
        <v>62</v>
      </c>
      <c r="Q492" s="55"/>
      <c r="R492" s="119"/>
      <c r="S492" s="57"/>
      <c r="T492" s="58"/>
      <c r="U492" s="59"/>
      <c r="V492" s="157" t="s">
        <v>888</v>
      </c>
      <c r="W492" s="61"/>
      <c r="X492" s="62"/>
      <c r="Y492" s="63"/>
    </row>
    <row r="493" spans="1:25" ht="25.5">
      <c r="A493" s="27">
        <v>1515</v>
      </c>
      <c r="B493" s="64" t="s">
        <v>2026</v>
      </c>
      <c r="C493" s="65" t="s">
        <v>2027</v>
      </c>
      <c r="D493" s="66">
        <v>1999</v>
      </c>
      <c r="E493" s="67" t="s">
        <v>1911</v>
      </c>
      <c r="F493" s="27">
        <v>24</v>
      </c>
      <c r="G493" s="67" t="s">
        <v>2028</v>
      </c>
      <c r="H493" s="63"/>
      <c r="I493" s="30" t="s">
        <v>2029</v>
      </c>
      <c r="J493" s="27" t="s">
        <v>255</v>
      </c>
      <c r="K493" s="68"/>
      <c r="L493" s="68"/>
      <c r="M493" s="68"/>
      <c r="N493" s="68"/>
      <c r="O493" s="68"/>
      <c r="P493" s="69" t="s">
        <v>2030</v>
      </c>
      <c r="Q493" s="35">
        <v>3804</v>
      </c>
      <c r="R493" s="116"/>
      <c r="S493" s="71"/>
      <c r="T493" s="72"/>
      <c r="U493" s="73"/>
      <c r="V493" s="158" t="s">
        <v>58</v>
      </c>
      <c r="W493" s="75"/>
      <c r="X493" s="76"/>
      <c r="Y493" s="77"/>
    </row>
    <row r="494" spans="1:25" ht="12.75">
      <c r="A494" s="27">
        <v>1045</v>
      </c>
      <c r="B494" s="28" t="s">
        <v>2031</v>
      </c>
      <c r="C494" s="29" t="s">
        <v>2032</v>
      </c>
      <c r="D494" s="27">
        <v>2002</v>
      </c>
      <c r="E494" s="30" t="s">
        <v>1911</v>
      </c>
      <c r="F494" s="27">
        <v>24</v>
      </c>
      <c r="G494" s="33" t="s">
        <v>2033</v>
      </c>
      <c r="H494" s="110"/>
      <c r="I494" s="33" t="s">
        <v>2034</v>
      </c>
      <c r="J494" s="27" t="s">
        <v>255</v>
      </c>
      <c r="K494" s="34"/>
      <c r="L494" s="34"/>
      <c r="M494" s="34"/>
      <c r="N494" s="34"/>
      <c r="O494" s="34"/>
      <c r="P494" s="29" t="s">
        <v>2035</v>
      </c>
      <c r="Q494" s="35" t="s">
        <v>2036</v>
      </c>
      <c r="R494" s="87"/>
      <c r="S494" s="37" t="s">
        <v>90</v>
      </c>
      <c r="T494" s="82"/>
      <c r="U494" s="83"/>
      <c r="V494" s="40" t="s">
        <v>58</v>
      </c>
      <c r="W494" s="85"/>
      <c r="X494" s="88"/>
      <c r="Y494" s="43"/>
    </row>
    <row r="495" spans="1:25" ht="25.5">
      <c r="A495" s="27">
        <v>1032</v>
      </c>
      <c r="B495" s="28" t="s">
        <v>2037</v>
      </c>
      <c r="C495" s="29" t="s">
        <v>2038</v>
      </c>
      <c r="D495" s="27">
        <v>2000</v>
      </c>
      <c r="E495" s="30" t="s">
        <v>1911</v>
      </c>
      <c r="F495" s="27">
        <v>24</v>
      </c>
      <c r="G495" s="33" t="s">
        <v>2039</v>
      </c>
      <c r="H495" s="110"/>
      <c r="I495" s="33" t="s">
        <v>2040</v>
      </c>
      <c r="J495" s="27" t="s">
        <v>67</v>
      </c>
      <c r="K495" s="34"/>
      <c r="L495" s="34"/>
      <c r="M495" s="34"/>
      <c r="N495" s="34"/>
      <c r="O495" s="34"/>
      <c r="P495" s="90" t="s">
        <v>62</v>
      </c>
      <c r="Q495" s="92"/>
      <c r="R495" s="87"/>
      <c r="S495" s="37" t="s">
        <v>58</v>
      </c>
      <c r="T495" s="82"/>
      <c r="U495" s="83"/>
      <c r="V495" s="40" t="s">
        <v>58</v>
      </c>
      <c r="W495" s="41" t="s">
        <v>58</v>
      </c>
      <c r="X495" s="88"/>
      <c r="Y495" s="43"/>
    </row>
    <row r="496" spans="1:25" ht="25.5">
      <c r="A496" s="27">
        <v>1152</v>
      </c>
      <c r="B496" s="28" t="s">
        <v>2041</v>
      </c>
      <c r="C496" s="29" t="s">
        <v>2042</v>
      </c>
      <c r="D496" s="27">
        <v>2009</v>
      </c>
      <c r="E496" s="30" t="s">
        <v>1911</v>
      </c>
      <c r="F496" s="27">
        <v>24</v>
      </c>
      <c r="G496" s="33" t="s">
        <v>2043</v>
      </c>
      <c r="H496" s="110"/>
      <c r="I496" s="33" t="s">
        <v>2044</v>
      </c>
      <c r="J496" s="27" t="s">
        <v>67</v>
      </c>
      <c r="K496" s="34"/>
      <c r="L496" s="34"/>
      <c r="M496" s="34"/>
      <c r="N496" s="34"/>
      <c r="O496" s="34"/>
      <c r="P496" s="29" t="s">
        <v>2045</v>
      </c>
      <c r="Q496" s="35">
        <v>2976</v>
      </c>
      <c r="R496" s="87"/>
      <c r="S496" s="37" t="s">
        <v>58</v>
      </c>
      <c r="T496" s="82"/>
      <c r="U496" s="83"/>
      <c r="V496" s="40" t="s">
        <v>58</v>
      </c>
      <c r="W496" s="85"/>
      <c r="X496" s="88"/>
      <c r="Y496" s="43"/>
    </row>
    <row r="497" spans="1:25" ht="25.5">
      <c r="A497" s="27">
        <v>1468</v>
      </c>
      <c r="B497" s="28" t="s">
        <v>2046</v>
      </c>
      <c r="C497" s="29" t="s">
        <v>2047</v>
      </c>
      <c r="D497" s="27">
        <v>2014</v>
      </c>
      <c r="E497" s="30" t="s">
        <v>1911</v>
      </c>
      <c r="F497" s="27">
        <v>24</v>
      </c>
      <c r="G497" s="33" t="s">
        <v>2048</v>
      </c>
      <c r="H497" s="110"/>
      <c r="I497" s="33" t="s">
        <v>2049</v>
      </c>
      <c r="J497" s="27" t="s">
        <v>255</v>
      </c>
      <c r="K497" s="34"/>
      <c r="L497" s="34"/>
      <c r="M497" s="34"/>
      <c r="N497" s="34"/>
      <c r="O497" s="34"/>
      <c r="P497" s="29" t="s">
        <v>2050</v>
      </c>
      <c r="Q497" s="35">
        <v>80</v>
      </c>
      <c r="R497" s="87"/>
      <c r="S497" s="81"/>
      <c r="T497" s="82"/>
      <c r="U497" s="83"/>
      <c r="V497" s="40" t="s">
        <v>58</v>
      </c>
      <c r="W497" s="85"/>
      <c r="X497" s="86" t="s">
        <v>1669</v>
      </c>
      <c r="Y497" s="43"/>
    </row>
    <row r="498" spans="1:25" ht="38.25">
      <c r="A498" s="27">
        <v>1441</v>
      </c>
      <c r="B498" s="28" t="s">
        <v>2051</v>
      </c>
      <c r="C498" s="29" t="s">
        <v>2052</v>
      </c>
      <c r="D498" s="27">
        <v>2011</v>
      </c>
      <c r="E498" s="30" t="s">
        <v>1911</v>
      </c>
      <c r="F498" s="27">
        <v>24</v>
      </c>
      <c r="G498" s="33" t="s">
        <v>2053</v>
      </c>
      <c r="H498" s="110"/>
      <c r="I498" s="33" t="s">
        <v>2054</v>
      </c>
      <c r="J498" s="27" t="s">
        <v>109</v>
      </c>
      <c r="K498" s="34"/>
      <c r="L498" s="34"/>
      <c r="M498" s="34"/>
      <c r="N498" s="34"/>
      <c r="O498" s="34"/>
      <c r="P498" s="29" t="s">
        <v>2055</v>
      </c>
      <c r="Q498" s="35">
        <v>1084</v>
      </c>
      <c r="R498" s="87"/>
      <c r="S498" s="81"/>
      <c r="T498" s="82"/>
      <c r="U498" s="83"/>
      <c r="V498" s="40" t="s">
        <v>58</v>
      </c>
      <c r="W498" s="41" t="s">
        <v>58</v>
      </c>
      <c r="X498" s="88"/>
      <c r="Y498" s="43"/>
    </row>
    <row r="499" spans="1:25" ht="25.5">
      <c r="A499" s="27">
        <v>1467</v>
      </c>
      <c r="B499" s="28" t="s">
        <v>2056</v>
      </c>
      <c r="C499" s="29" t="s">
        <v>2057</v>
      </c>
      <c r="D499" s="27">
        <v>2015</v>
      </c>
      <c r="E499" s="30" t="s">
        <v>1911</v>
      </c>
      <c r="F499" s="27">
        <v>24</v>
      </c>
      <c r="G499" s="33" t="s">
        <v>2058</v>
      </c>
      <c r="H499" s="110"/>
      <c r="I499" s="33" t="s">
        <v>2059</v>
      </c>
      <c r="J499" s="27" t="s">
        <v>255</v>
      </c>
      <c r="K499" s="34"/>
      <c r="L499" s="34"/>
      <c r="M499" s="34"/>
      <c r="N499" s="34"/>
      <c r="O499" s="34"/>
      <c r="P499" s="90" t="s">
        <v>62</v>
      </c>
      <c r="Q499" s="79" t="s">
        <v>354</v>
      </c>
      <c r="R499" s="87"/>
      <c r="S499" s="81"/>
      <c r="T499" s="82"/>
      <c r="U499" s="39" t="s">
        <v>58</v>
      </c>
      <c r="V499" s="40" t="s">
        <v>58</v>
      </c>
      <c r="W499" s="85"/>
      <c r="X499" s="88"/>
      <c r="Y499" s="43"/>
    </row>
    <row r="500" spans="1:25" ht="25.5">
      <c r="A500" s="27">
        <v>1034</v>
      </c>
      <c r="B500" s="28" t="s">
        <v>2060</v>
      </c>
      <c r="C500" s="29" t="s">
        <v>2061</v>
      </c>
      <c r="D500" s="27">
        <v>2001</v>
      </c>
      <c r="E500" s="30" t="s">
        <v>2062</v>
      </c>
      <c r="F500" s="27">
        <v>25</v>
      </c>
      <c r="G500" s="33" t="s">
        <v>2063</v>
      </c>
      <c r="H500" s="110"/>
      <c r="I500" s="33" t="s">
        <v>2064</v>
      </c>
      <c r="J500" s="27" t="s">
        <v>255</v>
      </c>
      <c r="K500" s="34"/>
      <c r="L500" s="34"/>
      <c r="M500" s="34"/>
      <c r="N500" s="34"/>
      <c r="O500" s="34"/>
      <c r="P500" s="29" t="s">
        <v>2065</v>
      </c>
      <c r="Q500" s="35" t="s">
        <v>2066</v>
      </c>
      <c r="R500" s="87"/>
      <c r="S500" s="37" t="s">
        <v>58</v>
      </c>
      <c r="T500" s="82"/>
      <c r="U500" s="83"/>
      <c r="V500" s="84"/>
      <c r="W500" s="41" t="s">
        <v>58</v>
      </c>
      <c r="X500" s="88"/>
      <c r="Y500" s="43"/>
    </row>
    <row r="501" spans="1:25" ht="12.75">
      <c r="A501" s="94">
        <v>1584</v>
      </c>
      <c r="B501" s="95" t="s">
        <v>2067</v>
      </c>
      <c r="C501" s="96" t="s">
        <v>2068</v>
      </c>
      <c r="D501" s="97">
        <v>2015</v>
      </c>
      <c r="E501" s="98" t="s">
        <v>2062</v>
      </c>
      <c r="F501" s="99">
        <v>25</v>
      </c>
      <c r="G501" s="100" t="s">
        <v>2069</v>
      </c>
      <c r="H501" s="63"/>
      <c r="I501" s="98" t="s">
        <v>2070</v>
      </c>
      <c r="J501" s="99" t="s">
        <v>255</v>
      </c>
      <c r="K501" s="68"/>
      <c r="L501" s="68"/>
      <c r="M501" s="68"/>
      <c r="N501" s="68"/>
      <c r="O501" s="68"/>
      <c r="P501" s="101" t="s">
        <v>2071</v>
      </c>
      <c r="Q501" s="102">
        <v>318</v>
      </c>
      <c r="R501" s="103"/>
      <c r="S501" s="104"/>
      <c r="T501" s="58"/>
      <c r="U501" s="105"/>
      <c r="V501" s="60"/>
      <c r="W501" s="171" t="s">
        <v>58</v>
      </c>
      <c r="X501" s="62"/>
      <c r="Y501" s="77"/>
    </row>
    <row r="502" spans="1:25" ht="25.5">
      <c r="A502" s="27">
        <v>1129</v>
      </c>
      <c r="B502" s="64" t="s">
        <v>2072</v>
      </c>
      <c r="C502" s="29" t="s">
        <v>2073</v>
      </c>
      <c r="D502" s="66">
        <v>2008</v>
      </c>
      <c r="E502" s="30" t="s">
        <v>2062</v>
      </c>
      <c r="F502" s="27">
        <v>25</v>
      </c>
      <c r="G502" s="33" t="s">
        <v>2074</v>
      </c>
      <c r="H502" s="63"/>
      <c r="I502" s="31" t="s">
        <v>2070</v>
      </c>
      <c r="J502" s="27" t="s">
        <v>255</v>
      </c>
      <c r="K502" s="68"/>
      <c r="L502" s="68"/>
      <c r="M502" s="68"/>
      <c r="N502" s="68"/>
      <c r="O502" s="107"/>
      <c r="P502" s="108" t="s">
        <v>2075</v>
      </c>
      <c r="Q502" s="35">
        <v>4946</v>
      </c>
      <c r="R502" s="87"/>
      <c r="S502" s="81"/>
      <c r="T502" s="82"/>
      <c r="U502" s="83"/>
      <c r="V502" s="84"/>
      <c r="W502" s="41" t="s">
        <v>58</v>
      </c>
      <c r="X502" s="88"/>
      <c r="Y502" s="77"/>
    </row>
    <row r="503" spans="1:25" ht="25.5">
      <c r="A503" s="27">
        <v>1427</v>
      </c>
      <c r="B503" s="28" t="s">
        <v>2076</v>
      </c>
      <c r="C503" s="29" t="s">
        <v>2077</v>
      </c>
      <c r="D503" s="27">
        <v>2008</v>
      </c>
      <c r="E503" s="30" t="s">
        <v>2062</v>
      </c>
      <c r="F503" s="27">
        <v>25</v>
      </c>
      <c r="G503" s="33" t="s">
        <v>2078</v>
      </c>
      <c r="H503" s="110"/>
      <c r="I503" s="33" t="s">
        <v>2070</v>
      </c>
      <c r="J503" s="27" t="s">
        <v>67</v>
      </c>
      <c r="K503" s="34"/>
      <c r="L503" s="34"/>
      <c r="M503" s="34"/>
      <c r="N503" s="34"/>
      <c r="O503" s="34"/>
      <c r="P503" s="29" t="s">
        <v>2079</v>
      </c>
      <c r="Q503" s="35" t="s">
        <v>801</v>
      </c>
      <c r="R503" s="87"/>
      <c r="S503" s="81"/>
      <c r="T503" s="82"/>
      <c r="U503" s="83"/>
      <c r="V503" s="84"/>
      <c r="W503" s="41" t="s">
        <v>58</v>
      </c>
      <c r="X503" s="86" t="s">
        <v>260</v>
      </c>
      <c r="Y503" s="43"/>
    </row>
    <row r="504" spans="1:25" ht="12.75">
      <c r="A504" s="27">
        <v>1091</v>
      </c>
      <c r="B504" s="64" t="s">
        <v>2080</v>
      </c>
      <c r="C504" s="29" t="s">
        <v>2081</v>
      </c>
      <c r="D504" s="66">
        <v>2006</v>
      </c>
      <c r="E504" s="30" t="s">
        <v>2062</v>
      </c>
      <c r="F504" s="27">
        <v>25</v>
      </c>
      <c r="G504" s="33" t="s">
        <v>2082</v>
      </c>
      <c r="H504" s="63"/>
      <c r="I504" s="31" t="s">
        <v>2070</v>
      </c>
      <c r="J504" s="27" t="s">
        <v>255</v>
      </c>
      <c r="K504" s="68"/>
      <c r="L504" s="68"/>
      <c r="M504" s="68"/>
      <c r="N504" s="68"/>
      <c r="O504" s="107"/>
      <c r="P504" s="108" t="s">
        <v>2083</v>
      </c>
      <c r="Q504" s="35">
        <v>8645</v>
      </c>
      <c r="R504" s="87"/>
      <c r="S504" s="81"/>
      <c r="T504" s="82"/>
      <c r="U504" s="83"/>
      <c r="V504" s="84"/>
      <c r="W504" s="41" t="s">
        <v>58</v>
      </c>
      <c r="X504" s="88"/>
      <c r="Y504" s="77"/>
    </row>
    <row r="505" spans="1:25" ht="12.75">
      <c r="A505" s="27">
        <v>1180</v>
      </c>
      <c r="B505" s="28" t="s">
        <v>2084</v>
      </c>
      <c r="C505" s="29" t="s">
        <v>2085</v>
      </c>
      <c r="D505" s="27">
        <v>2010</v>
      </c>
      <c r="E505" s="30" t="s">
        <v>2062</v>
      </c>
      <c r="F505" s="27">
        <v>25</v>
      </c>
      <c r="G505" s="33" t="s">
        <v>2082</v>
      </c>
      <c r="H505" s="110"/>
      <c r="I505" s="33" t="s">
        <v>2070</v>
      </c>
      <c r="J505" s="27" t="s">
        <v>255</v>
      </c>
      <c r="K505" s="34"/>
      <c r="L505" s="34"/>
      <c r="M505" s="34"/>
      <c r="N505" s="34"/>
      <c r="O505" s="34"/>
      <c r="P505" s="29" t="s">
        <v>2086</v>
      </c>
      <c r="Q505" s="35">
        <v>3734</v>
      </c>
      <c r="R505" s="87"/>
      <c r="S505" s="81"/>
      <c r="T505" s="82"/>
      <c r="U505" s="83"/>
      <c r="V505" s="84"/>
      <c r="W505" s="41" t="s">
        <v>58</v>
      </c>
      <c r="X505" s="88"/>
      <c r="Y505" s="43"/>
    </row>
    <row r="506" spans="1:25" ht="12.75">
      <c r="A506" s="27">
        <v>1470</v>
      </c>
      <c r="B506" s="28" t="s">
        <v>2087</v>
      </c>
      <c r="C506" s="29" t="s">
        <v>2088</v>
      </c>
      <c r="D506" s="27">
        <v>2011</v>
      </c>
      <c r="E506" s="30" t="s">
        <v>2062</v>
      </c>
      <c r="F506" s="27">
        <v>25</v>
      </c>
      <c r="G506" s="33" t="s">
        <v>2089</v>
      </c>
      <c r="H506" s="110"/>
      <c r="I506" s="33" t="s">
        <v>2070</v>
      </c>
      <c r="J506" s="27" t="s">
        <v>67</v>
      </c>
      <c r="K506" s="34"/>
      <c r="L506" s="34"/>
      <c r="M506" s="34"/>
      <c r="N506" s="34"/>
      <c r="O506" s="34"/>
      <c r="P506" s="29" t="s">
        <v>2090</v>
      </c>
      <c r="Q506" s="35">
        <v>4191</v>
      </c>
      <c r="R506" s="87"/>
      <c r="S506" s="81"/>
      <c r="T506" s="82"/>
      <c r="U506" s="83"/>
      <c r="V506" s="84"/>
      <c r="W506" s="41" t="s">
        <v>58</v>
      </c>
      <c r="X506" s="88"/>
      <c r="Y506" s="43"/>
    </row>
    <row r="507" spans="1:25" ht="12.75">
      <c r="A507" s="27">
        <v>1438</v>
      </c>
      <c r="B507" s="28" t="s">
        <v>2091</v>
      </c>
      <c r="C507" s="29" t="s">
        <v>2092</v>
      </c>
      <c r="D507" s="27">
        <v>2011</v>
      </c>
      <c r="E507" s="30" t="s">
        <v>2062</v>
      </c>
      <c r="F507" s="27">
        <v>25</v>
      </c>
      <c r="G507" s="33" t="s">
        <v>2093</v>
      </c>
      <c r="H507" s="110"/>
      <c r="I507" s="33" t="s">
        <v>2094</v>
      </c>
      <c r="J507" s="27" t="s">
        <v>67</v>
      </c>
      <c r="K507" s="34"/>
      <c r="L507" s="34"/>
      <c r="M507" s="34"/>
      <c r="N507" s="34"/>
      <c r="O507" s="34"/>
      <c r="P507" s="29" t="s">
        <v>2095</v>
      </c>
      <c r="Q507" s="35">
        <v>2185</v>
      </c>
      <c r="R507" s="87"/>
      <c r="S507" s="37" t="s">
        <v>58</v>
      </c>
      <c r="T507" s="82"/>
      <c r="U507" s="83"/>
      <c r="V507" s="84"/>
      <c r="W507" s="41" t="s">
        <v>58</v>
      </c>
      <c r="X507" s="88"/>
      <c r="Y507" s="43"/>
    </row>
    <row r="508" spans="1:25" ht="51">
      <c r="A508" s="27">
        <v>1519</v>
      </c>
      <c r="B508" s="64" t="s">
        <v>2096</v>
      </c>
      <c r="C508" s="65" t="s">
        <v>2097</v>
      </c>
      <c r="D508" s="66">
        <v>2010</v>
      </c>
      <c r="E508" s="67" t="s">
        <v>2062</v>
      </c>
      <c r="F508" s="27">
        <v>25</v>
      </c>
      <c r="G508" s="67" t="s">
        <v>2098</v>
      </c>
      <c r="H508" s="63"/>
      <c r="I508" s="30" t="s">
        <v>2099</v>
      </c>
      <c r="J508" s="27" t="s">
        <v>56</v>
      </c>
      <c r="K508" s="68"/>
      <c r="L508" s="68"/>
      <c r="M508" s="68"/>
      <c r="N508" s="68"/>
      <c r="O508" s="68"/>
      <c r="P508" s="69" t="s">
        <v>2100</v>
      </c>
      <c r="Q508" s="35">
        <v>30</v>
      </c>
      <c r="R508" s="116"/>
      <c r="S508" s="71"/>
      <c r="T508" s="72"/>
      <c r="U508" s="73"/>
      <c r="V508" s="74"/>
      <c r="W508" s="111" t="s">
        <v>58</v>
      </c>
      <c r="X508" s="172" t="s">
        <v>58</v>
      </c>
      <c r="Y508" s="77"/>
    </row>
    <row r="509" spans="1:25" ht="25.5">
      <c r="A509" s="27">
        <v>1559</v>
      </c>
      <c r="B509" s="30" t="s">
        <v>2101</v>
      </c>
      <c r="C509" s="156" t="s">
        <v>2102</v>
      </c>
      <c r="D509" s="66">
        <v>2013</v>
      </c>
      <c r="E509" s="30" t="s">
        <v>2062</v>
      </c>
      <c r="F509" s="27">
        <v>25</v>
      </c>
      <c r="G509" s="127" t="s">
        <v>2103</v>
      </c>
      <c r="H509" s="63"/>
      <c r="I509" s="64" t="s">
        <v>2104</v>
      </c>
      <c r="J509" s="27" t="s">
        <v>255</v>
      </c>
      <c r="K509" s="68"/>
      <c r="L509" s="68"/>
      <c r="M509" s="68"/>
      <c r="N509" s="68"/>
      <c r="O509" s="68"/>
      <c r="P509" s="139" t="str">
        <f>HYPERLINK("https://twitter.com/FrontYoungMinds","https://twitter.com/FrontYoungMinds")</f>
        <v>https://twitter.com/FrontYoungMinds</v>
      </c>
      <c r="Q509" s="35">
        <v>1822</v>
      </c>
      <c r="R509" s="87"/>
      <c r="S509" s="81"/>
      <c r="T509" s="82"/>
      <c r="U509" s="83"/>
      <c r="V509" s="84"/>
      <c r="W509" s="41" t="s">
        <v>58</v>
      </c>
      <c r="X509" s="88"/>
      <c r="Y509" s="77"/>
    </row>
    <row r="510" spans="1:25" ht="25.5">
      <c r="A510" s="27">
        <v>1130</v>
      </c>
      <c r="B510" s="28" t="s">
        <v>2105</v>
      </c>
      <c r="C510" s="29" t="s">
        <v>2106</v>
      </c>
      <c r="D510" s="27">
        <v>2008</v>
      </c>
      <c r="E510" s="30" t="s">
        <v>2062</v>
      </c>
      <c r="F510" s="27">
        <v>25</v>
      </c>
      <c r="G510" s="33" t="s">
        <v>2107</v>
      </c>
      <c r="H510" s="110"/>
      <c r="I510" s="33" t="s">
        <v>2108</v>
      </c>
      <c r="J510" s="27" t="s">
        <v>255</v>
      </c>
      <c r="K510" s="34"/>
      <c r="L510" s="34"/>
      <c r="M510" s="34"/>
      <c r="N510" s="34"/>
      <c r="O510" s="34"/>
      <c r="P510" s="29" t="s">
        <v>2109</v>
      </c>
      <c r="Q510" s="35" t="s">
        <v>1199</v>
      </c>
      <c r="R510" s="87"/>
      <c r="S510" s="81"/>
      <c r="T510" s="82"/>
      <c r="U510" s="83"/>
      <c r="V510" s="84"/>
      <c r="W510" s="41" t="s">
        <v>58</v>
      </c>
      <c r="X510" s="88"/>
      <c r="Y510" s="43"/>
    </row>
    <row r="511" spans="1:25" ht="12.75">
      <c r="A511" s="27">
        <v>1431</v>
      </c>
      <c r="B511" s="28" t="s">
        <v>2110</v>
      </c>
      <c r="C511" s="29" t="s">
        <v>2111</v>
      </c>
      <c r="D511" s="27">
        <v>2011</v>
      </c>
      <c r="E511" s="30" t="s">
        <v>2062</v>
      </c>
      <c r="F511" s="27">
        <v>25</v>
      </c>
      <c r="G511" s="33" t="s">
        <v>2112</v>
      </c>
      <c r="H511" s="110"/>
      <c r="I511" s="33" t="s">
        <v>2108</v>
      </c>
      <c r="J511" s="27" t="s">
        <v>67</v>
      </c>
      <c r="K511" s="34"/>
      <c r="L511" s="34"/>
      <c r="M511" s="34"/>
      <c r="N511" s="34"/>
      <c r="O511" s="34"/>
      <c r="P511" s="29" t="s">
        <v>2113</v>
      </c>
      <c r="Q511" s="35">
        <v>6833</v>
      </c>
      <c r="R511" s="87"/>
      <c r="S511" s="81"/>
      <c r="T511" s="82"/>
      <c r="U511" s="83"/>
      <c r="V511" s="84"/>
      <c r="W511" s="41" t="s">
        <v>58</v>
      </c>
      <c r="X511" s="88"/>
      <c r="Y511" s="43"/>
    </row>
    <row r="512" spans="1:25" ht="12.75">
      <c r="A512" s="27">
        <v>1260</v>
      </c>
      <c r="B512" s="28" t="s">
        <v>2114</v>
      </c>
      <c r="C512" s="29" t="s">
        <v>2115</v>
      </c>
      <c r="D512" s="27">
        <v>2012</v>
      </c>
      <c r="E512" s="30" t="s">
        <v>2062</v>
      </c>
      <c r="F512" s="27">
        <v>25</v>
      </c>
      <c r="G512" s="33" t="s">
        <v>2116</v>
      </c>
      <c r="H512" s="110"/>
      <c r="I512" s="33" t="s">
        <v>2108</v>
      </c>
      <c r="J512" s="27" t="s">
        <v>255</v>
      </c>
      <c r="K512" s="34"/>
      <c r="L512" s="34"/>
      <c r="M512" s="34"/>
      <c r="N512" s="34"/>
      <c r="O512" s="34"/>
      <c r="P512" s="29" t="s">
        <v>2117</v>
      </c>
      <c r="Q512" s="35">
        <v>7284</v>
      </c>
      <c r="R512" s="87"/>
      <c r="S512" s="81"/>
      <c r="T512" s="82"/>
      <c r="U512" s="83"/>
      <c r="V512" s="84"/>
      <c r="W512" s="41" t="s">
        <v>58</v>
      </c>
      <c r="X512" s="88"/>
      <c r="Y512" s="43"/>
    </row>
    <row r="513" spans="1:25" ht="38.25">
      <c r="A513" s="27">
        <v>1047</v>
      </c>
      <c r="B513" s="28" t="s">
        <v>2118</v>
      </c>
      <c r="C513" s="29" t="s">
        <v>2119</v>
      </c>
      <c r="D513" s="27">
        <v>2002</v>
      </c>
      <c r="E513" s="30" t="s">
        <v>2062</v>
      </c>
      <c r="F513" s="27">
        <v>25</v>
      </c>
      <c r="G513" s="33" t="s">
        <v>2120</v>
      </c>
      <c r="H513" s="110"/>
      <c r="I513" s="33" t="s">
        <v>2108</v>
      </c>
      <c r="J513" s="27" t="s">
        <v>56</v>
      </c>
      <c r="K513" s="34"/>
      <c r="L513" s="34"/>
      <c r="M513" s="34"/>
      <c r="N513" s="34"/>
      <c r="O513" s="34"/>
      <c r="P513" s="29" t="s">
        <v>2121</v>
      </c>
      <c r="Q513" s="35" t="s">
        <v>2122</v>
      </c>
      <c r="R513" s="87"/>
      <c r="S513" s="81"/>
      <c r="T513" s="82"/>
      <c r="U513" s="83"/>
      <c r="V513" s="84"/>
      <c r="W513" s="41" t="s">
        <v>58</v>
      </c>
      <c r="X513" s="88"/>
      <c r="Y513" s="43"/>
    </row>
    <row r="514" spans="1:25" ht="38.25">
      <c r="A514" s="27">
        <v>1068</v>
      </c>
      <c r="B514" s="28" t="s">
        <v>2123</v>
      </c>
      <c r="C514" s="29" t="s">
        <v>2124</v>
      </c>
      <c r="D514" s="27">
        <v>2004</v>
      </c>
      <c r="E514" s="30" t="s">
        <v>2062</v>
      </c>
      <c r="F514" s="27">
        <v>25</v>
      </c>
      <c r="G514" s="33" t="s">
        <v>2125</v>
      </c>
      <c r="H514" s="110"/>
      <c r="I514" s="33" t="s">
        <v>2108</v>
      </c>
      <c r="J514" s="27" t="s">
        <v>56</v>
      </c>
      <c r="K514" s="34"/>
      <c r="L514" s="34"/>
      <c r="M514" s="34"/>
      <c r="N514" s="34"/>
      <c r="O514" s="34"/>
      <c r="P514" s="112" t="s">
        <v>2126</v>
      </c>
      <c r="Q514" s="35">
        <v>2541</v>
      </c>
      <c r="R514" s="87"/>
      <c r="S514" s="81"/>
      <c r="T514" s="82"/>
      <c r="U514" s="83"/>
      <c r="V514" s="84"/>
      <c r="W514" s="41" t="s">
        <v>58</v>
      </c>
      <c r="X514" s="88"/>
      <c r="Y514" s="43"/>
    </row>
    <row r="515" spans="1:25" ht="25.5">
      <c r="A515" s="27">
        <v>1537</v>
      </c>
      <c r="B515" s="64" t="s">
        <v>2127</v>
      </c>
      <c r="C515" s="78" t="str">
        <f>HYPERLINK("https://www.reddit.com/r/science/","https://www.reddit.com/r/science/")</f>
        <v>https://www.reddit.com/r/science/</v>
      </c>
      <c r="D515" s="79">
        <v>2012</v>
      </c>
      <c r="E515" s="64" t="s">
        <v>2062</v>
      </c>
      <c r="F515" s="27">
        <v>25</v>
      </c>
      <c r="G515" s="67" t="s">
        <v>2128</v>
      </c>
      <c r="H515" s="63" t="s">
        <v>84</v>
      </c>
      <c r="I515" s="30" t="s">
        <v>2129</v>
      </c>
      <c r="J515" s="79" t="s">
        <v>255</v>
      </c>
      <c r="K515" s="68"/>
      <c r="L515" s="68"/>
      <c r="M515" s="68"/>
      <c r="N515" s="68"/>
      <c r="O515" s="68"/>
      <c r="P515" s="80" t="str">
        <f>HYPERLINK("https://twitter.com/Science_Reddit","https://twitter.com/Science_Reddit")</f>
        <v>https://twitter.com/Science_Reddit</v>
      </c>
      <c r="Q515" s="35">
        <v>1654</v>
      </c>
      <c r="R515" s="87"/>
      <c r="S515" s="81"/>
      <c r="T515" s="82"/>
      <c r="U515" s="83"/>
      <c r="V515" s="84"/>
      <c r="W515" s="41" t="s">
        <v>58</v>
      </c>
      <c r="X515" s="86"/>
      <c r="Y515" s="77"/>
    </row>
    <row r="516" spans="1:25" ht="51">
      <c r="A516" s="27">
        <v>1430</v>
      </c>
      <c r="B516" s="28" t="s">
        <v>2130</v>
      </c>
      <c r="C516" s="29" t="s">
        <v>2131</v>
      </c>
      <c r="D516" s="27">
        <v>2014</v>
      </c>
      <c r="E516" s="30" t="s">
        <v>2062</v>
      </c>
      <c r="F516" s="27">
        <v>25</v>
      </c>
      <c r="G516" s="33" t="s">
        <v>2132</v>
      </c>
      <c r="H516" s="110"/>
      <c r="I516" s="33" t="s">
        <v>2133</v>
      </c>
      <c r="J516" s="27" t="s">
        <v>129</v>
      </c>
      <c r="K516" s="34"/>
      <c r="L516" s="34"/>
      <c r="M516" s="34"/>
      <c r="N516" s="34"/>
      <c r="O516" s="34"/>
      <c r="P516" s="29" t="s">
        <v>2121</v>
      </c>
      <c r="Q516" s="35" t="s">
        <v>2122</v>
      </c>
      <c r="R516" s="87"/>
      <c r="S516" s="81"/>
      <c r="T516" s="82"/>
      <c r="U516" s="83"/>
      <c r="V516" s="84"/>
      <c r="W516" s="41" t="s">
        <v>58</v>
      </c>
      <c r="X516" s="86" t="s">
        <v>260</v>
      </c>
      <c r="Y516" s="43"/>
    </row>
    <row r="517" spans="1:25" ht="38.25">
      <c r="A517" s="27">
        <v>1394</v>
      </c>
      <c r="B517" s="28" t="s">
        <v>2134</v>
      </c>
      <c r="C517" s="29" t="s">
        <v>2135</v>
      </c>
      <c r="D517" s="27">
        <v>2015</v>
      </c>
      <c r="E517" s="30" t="s">
        <v>2062</v>
      </c>
      <c r="F517" s="27">
        <v>25</v>
      </c>
      <c r="G517" s="33" t="s">
        <v>2136</v>
      </c>
      <c r="H517" s="110"/>
      <c r="I517" s="33" t="s">
        <v>2133</v>
      </c>
      <c r="J517" s="27" t="s">
        <v>255</v>
      </c>
      <c r="K517" s="34"/>
      <c r="L517" s="34"/>
      <c r="M517" s="34"/>
      <c r="N517" s="34"/>
      <c r="O517" s="34"/>
      <c r="P517" s="90" t="s">
        <v>62</v>
      </c>
      <c r="Q517" s="92"/>
      <c r="R517" s="87"/>
      <c r="S517" s="81"/>
      <c r="T517" s="82"/>
      <c r="U517" s="83"/>
      <c r="V517" s="84"/>
      <c r="W517" s="41" t="s">
        <v>58</v>
      </c>
      <c r="X517" s="88"/>
      <c r="Y517" s="43"/>
    </row>
    <row r="518" spans="1:25" ht="38.25">
      <c r="A518" s="27">
        <v>1395</v>
      </c>
      <c r="B518" s="28" t="s">
        <v>2137</v>
      </c>
      <c r="C518" s="29" t="s">
        <v>2138</v>
      </c>
      <c r="D518" s="27">
        <v>2015</v>
      </c>
      <c r="E518" s="30" t="s">
        <v>2062</v>
      </c>
      <c r="F518" s="27">
        <v>25</v>
      </c>
      <c r="G518" s="33" t="s">
        <v>2139</v>
      </c>
      <c r="H518" s="110"/>
      <c r="I518" s="33" t="s">
        <v>2133</v>
      </c>
      <c r="J518" s="27" t="s">
        <v>255</v>
      </c>
      <c r="K518" s="34"/>
      <c r="L518" s="34"/>
      <c r="M518" s="34"/>
      <c r="N518" s="34"/>
      <c r="O518" s="34"/>
      <c r="P518" s="90" t="s">
        <v>62</v>
      </c>
      <c r="Q518" s="79" t="s">
        <v>354</v>
      </c>
      <c r="R518" s="87"/>
      <c r="S518" s="81"/>
      <c r="T518" s="82"/>
      <c r="U518" s="83"/>
      <c r="V518" s="84"/>
      <c r="W518" s="41" t="s">
        <v>58</v>
      </c>
      <c r="X518" s="88"/>
      <c r="Y518" s="43"/>
    </row>
    <row r="519" spans="1:25" ht="21" customHeight="1">
      <c r="A519" s="27">
        <v>1377</v>
      </c>
      <c r="B519" s="64" t="s">
        <v>2140</v>
      </c>
      <c r="C519" s="29" t="s">
        <v>2141</v>
      </c>
      <c r="D519" s="66">
        <v>2014</v>
      </c>
      <c r="E519" s="30" t="s">
        <v>2062</v>
      </c>
      <c r="F519" s="27">
        <v>25</v>
      </c>
      <c r="G519" s="33" t="s">
        <v>2142</v>
      </c>
      <c r="H519" s="63"/>
      <c r="I519" s="31" t="s">
        <v>2143</v>
      </c>
      <c r="J519" s="27" t="s">
        <v>255</v>
      </c>
      <c r="K519" s="68"/>
      <c r="L519" s="68"/>
      <c r="M519" s="68"/>
      <c r="N519" s="68"/>
      <c r="O519" s="107"/>
      <c r="P519" s="112" t="s">
        <v>2144</v>
      </c>
      <c r="Q519" s="35">
        <v>420</v>
      </c>
      <c r="R519" s="87"/>
      <c r="S519" s="81"/>
      <c r="T519" s="82"/>
      <c r="U519" s="83"/>
      <c r="V519" s="84"/>
      <c r="W519" s="41" t="s">
        <v>58</v>
      </c>
      <c r="X519" s="88"/>
      <c r="Y519" s="77"/>
    </row>
    <row r="520" spans="1:25" ht="38.25">
      <c r="A520" s="27">
        <v>1545</v>
      </c>
      <c r="B520" s="64" t="s">
        <v>2145</v>
      </c>
      <c r="C520" s="78" t="str">
        <f>HYPERLINK("http://daily.jstor.org/","http://daily.jstor.org/")</f>
        <v>http://daily.jstor.org/</v>
      </c>
      <c r="D520" s="66">
        <v>2014</v>
      </c>
      <c r="E520" s="30" t="s">
        <v>2062</v>
      </c>
      <c r="F520" s="27">
        <v>25</v>
      </c>
      <c r="G520" s="67" t="s">
        <v>2146</v>
      </c>
      <c r="H520" s="63"/>
      <c r="I520" s="30" t="s">
        <v>1651</v>
      </c>
      <c r="J520" s="27" t="s">
        <v>1543</v>
      </c>
      <c r="K520" s="68"/>
      <c r="L520" s="68"/>
      <c r="M520" s="68"/>
      <c r="N520" s="68"/>
      <c r="O520" s="68"/>
      <c r="P520" s="137" t="str">
        <f>HYPERLINK("https://twitter.com/JSTOR_Daily","https://twitter.com/JSTOR_Daily")</f>
        <v>https://twitter.com/JSTOR_Daily</v>
      </c>
      <c r="Q520" s="35">
        <v>5649</v>
      </c>
      <c r="R520" s="87"/>
      <c r="S520" s="81"/>
      <c r="T520" s="82"/>
      <c r="U520" s="83"/>
      <c r="V520" s="84"/>
      <c r="W520" s="41" t="s">
        <v>58</v>
      </c>
      <c r="X520" s="88"/>
      <c r="Y520" s="77"/>
    </row>
    <row r="521" spans="1:25" ht="38.25">
      <c r="A521" s="27">
        <v>1214</v>
      </c>
      <c r="B521" s="28" t="s">
        <v>2147</v>
      </c>
      <c r="C521" s="29" t="s">
        <v>2148</v>
      </c>
      <c r="D521" s="27">
        <v>2011</v>
      </c>
      <c r="E521" s="30" t="s">
        <v>2062</v>
      </c>
      <c r="F521" s="27">
        <v>25</v>
      </c>
      <c r="G521" s="33" t="s">
        <v>2149</v>
      </c>
      <c r="H521" s="110"/>
      <c r="I521" s="33" t="s">
        <v>1651</v>
      </c>
      <c r="J521" s="27" t="s">
        <v>255</v>
      </c>
      <c r="K521" s="34"/>
      <c r="L521" s="34"/>
      <c r="M521" s="34"/>
      <c r="N521" s="34"/>
      <c r="O521" s="34"/>
      <c r="P521" s="29" t="s">
        <v>2150</v>
      </c>
      <c r="Q521" s="35">
        <v>286</v>
      </c>
      <c r="R521" s="87"/>
      <c r="S521" s="81"/>
      <c r="T521" s="82"/>
      <c r="U521" s="83"/>
      <c r="V521" s="40" t="s">
        <v>58</v>
      </c>
      <c r="W521" s="41" t="s">
        <v>58</v>
      </c>
      <c r="X521" s="88"/>
      <c r="Y521" s="43"/>
    </row>
    <row r="522" spans="1:25" ht="51">
      <c r="A522" s="27">
        <v>1521</v>
      </c>
      <c r="B522" s="64" t="s">
        <v>2151</v>
      </c>
      <c r="C522" s="65" t="s">
        <v>2152</v>
      </c>
      <c r="D522" s="66">
        <v>2009</v>
      </c>
      <c r="E522" s="67" t="s">
        <v>2062</v>
      </c>
      <c r="F522" s="27">
        <v>25</v>
      </c>
      <c r="G522" s="67" t="s">
        <v>2153</v>
      </c>
      <c r="H522" s="63"/>
      <c r="I522" s="30" t="s">
        <v>1651</v>
      </c>
      <c r="J522" s="27" t="s">
        <v>255</v>
      </c>
      <c r="K522" s="68"/>
      <c r="L522" s="68"/>
      <c r="M522" s="68"/>
      <c r="N522" s="68"/>
      <c r="O522" s="68"/>
      <c r="P522" s="69" t="s">
        <v>2154</v>
      </c>
      <c r="Q522" s="35">
        <v>1366</v>
      </c>
      <c r="R522" s="116"/>
      <c r="S522" s="117" t="s">
        <v>58</v>
      </c>
      <c r="T522" s="72"/>
      <c r="U522" s="73"/>
      <c r="V522" s="158" t="s">
        <v>58</v>
      </c>
      <c r="W522" s="111" t="s">
        <v>58</v>
      </c>
      <c r="X522" s="76"/>
      <c r="Y522" s="77"/>
    </row>
    <row r="523" spans="1:25" ht="38.25">
      <c r="A523" s="27">
        <v>1378</v>
      </c>
      <c r="B523" s="28" t="s">
        <v>2155</v>
      </c>
      <c r="C523" s="29" t="s">
        <v>2156</v>
      </c>
      <c r="D523" s="27">
        <v>2014</v>
      </c>
      <c r="E523" s="30" t="s">
        <v>2062</v>
      </c>
      <c r="F523" s="27">
        <v>25</v>
      </c>
      <c r="G523" s="33" t="s">
        <v>2157</v>
      </c>
      <c r="H523" s="110"/>
      <c r="I523" s="33" t="s">
        <v>2158</v>
      </c>
      <c r="J523" s="27" t="s">
        <v>255</v>
      </c>
      <c r="K523" s="34"/>
      <c r="L523" s="34"/>
      <c r="M523" s="34"/>
      <c r="N523" s="34"/>
      <c r="O523" s="34"/>
      <c r="P523" s="112" t="s">
        <v>2159</v>
      </c>
      <c r="Q523" s="35">
        <v>491</v>
      </c>
      <c r="R523" s="87"/>
      <c r="S523" s="81"/>
      <c r="T523" s="82"/>
      <c r="U523" s="83"/>
      <c r="V523" s="84"/>
      <c r="W523" s="41" t="s">
        <v>58</v>
      </c>
      <c r="X523" s="88"/>
      <c r="Y523" s="43"/>
    </row>
    <row r="524" spans="1:25" ht="38.25">
      <c r="A524" s="27">
        <v>1046</v>
      </c>
      <c r="B524" s="28" t="s">
        <v>2160</v>
      </c>
      <c r="C524" s="29" t="s">
        <v>2161</v>
      </c>
      <c r="D524" s="27">
        <v>2002</v>
      </c>
      <c r="E524" s="30" t="s">
        <v>2062</v>
      </c>
      <c r="F524" s="27">
        <v>25</v>
      </c>
      <c r="G524" s="33" t="s">
        <v>2162</v>
      </c>
      <c r="H524" s="110"/>
      <c r="I524" s="33" t="s">
        <v>2163</v>
      </c>
      <c r="J524" s="27" t="s">
        <v>255</v>
      </c>
      <c r="K524" s="34"/>
      <c r="L524" s="34"/>
      <c r="M524" s="34"/>
      <c r="N524" s="34"/>
      <c r="O524" s="34"/>
      <c r="P524" s="29" t="s">
        <v>2164</v>
      </c>
      <c r="Q524" s="35" t="s">
        <v>2165</v>
      </c>
      <c r="R524" s="87"/>
      <c r="S524" s="81"/>
      <c r="T524" s="82"/>
      <c r="U524" s="83"/>
      <c r="V524" s="84"/>
      <c r="W524" s="41" t="s">
        <v>58</v>
      </c>
      <c r="X524" s="88"/>
      <c r="Y524" s="43"/>
    </row>
    <row r="525" spans="1:25" ht="25.5">
      <c r="A525" s="27">
        <v>1215</v>
      </c>
      <c r="B525" s="28" t="s">
        <v>2166</v>
      </c>
      <c r="C525" s="29" t="s">
        <v>2167</v>
      </c>
      <c r="D525" s="27">
        <v>2011</v>
      </c>
      <c r="E525" s="30" t="s">
        <v>2062</v>
      </c>
      <c r="F525" s="27">
        <v>25</v>
      </c>
      <c r="G525" s="33" t="s">
        <v>2168</v>
      </c>
      <c r="H525" s="110"/>
      <c r="I525" s="33" t="s">
        <v>2163</v>
      </c>
      <c r="J525" s="27" t="s">
        <v>255</v>
      </c>
      <c r="K525" s="34"/>
      <c r="L525" s="34"/>
      <c r="M525" s="34"/>
      <c r="N525" s="34"/>
      <c r="O525" s="34"/>
      <c r="P525" s="29" t="s">
        <v>2169</v>
      </c>
      <c r="Q525" s="35">
        <v>7903</v>
      </c>
      <c r="R525" s="87"/>
      <c r="S525" s="81"/>
      <c r="T525" s="82"/>
      <c r="U525" s="83"/>
      <c r="V525" s="84"/>
      <c r="W525" s="41" t="s">
        <v>58</v>
      </c>
      <c r="X525" s="88"/>
      <c r="Y525" s="43"/>
    </row>
    <row r="526" spans="1:25" ht="38.25">
      <c r="A526" s="27">
        <v>1326</v>
      </c>
      <c r="B526" s="28" t="s">
        <v>2170</v>
      </c>
      <c r="C526" s="29" t="s">
        <v>2171</v>
      </c>
      <c r="D526" s="27">
        <v>2013</v>
      </c>
      <c r="E526" s="30" t="s">
        <v>2062</v>
      </c>
      <c r="F526" s="27">
        <v>25</v>
      </c>
      <c r="G526" s="33" t="s">
        <v>2172</v>
      </c>
      <c r="H526" s="110"/>
      <c r="I526" s="33" t="s">
        <v>2173</v>
      </c>
      <c r="J526" s="27" t="s">
        <v>109</v>
      </c>
      <c r="K526" s="34"/>
      <c r="L526" s="34"/>
      <c r="M526" s="34"/>
      <c r="N526" s="34"/>
      <c r="O526" s="34"/>
      <c r="P526" s="29" t="s">
        <v>2174</v>
      </c>
      <c r="Q526" s="35">
        <v>963</v>
      </c>
      <c r="R526" s="87"/>
      <c r="S526" s="81"/>
      <c r="T526" s="82"/>
      <c r="U526" s="83"/>
      <c r="V526" s="84"/>
      <c r="W526" s="41" t="s">
        <v>58</v>
      </c>
      <c r="X526" s="86" t="s">
        <v>58</v>
      </c>
      <c r="Y526" s="43"/>
    </row>
    <row r="527" spans="1:25" ht="38.25">
      <c r="A527" s="27">
        <v>1128</v>
      </c>
      <c r="B527" s="28" t="s">
        <v>2175</v>
      </c>
      <c r="C527" s="29" t="s">
        <v>2176</v>
      </c>
      <c r="D527" s="27">
        <v>2008</v>
      </c>
      <c r="E527" s="30" t="s">
        <v>2062</v>
      </c>
      <c r="F527" s="27">
        <v>25</v>
      </c>
      <c r="G527" s="33" t="s">
        <v>2177</v>
      </c>
      <c r="H527" s="110"/>
      <c r="I527" s="33" t="s">
        <v>2178</v>
      </c>
      <c r="J527" s="27" t="s">
        <v>255</v>
      </c>
      <c r="K527" s="34"/>
      <c r="L527" s="34"/>
      <c r="M527" s="34"/>
      <c r="N527" s="34"/>
      <c r="O527" s="34"/>
      <c r="P527" s="29" t="s">
        <v>2179</v>
      </c>
      <c r="Q527" s="35">
        <v>141</v>
      </c>
      <c r="R527" s="87"/>
      <c r="S527" s="81"/>
      <c r="T527" s="82"/>
      <c r="U527" s="83"/>
      <c r="V527" s="84"/>
      <c r="W527" s="41" t="s">
        <v>58</v>
      </c>
      <c r="X527" s="88"/>
      <c r="Y527" s="43"/>
    </row>
    <row r="528" spans="1:25" ht="25.5">
      <c r="A528" s="27">
        <v>1327</v>
      </c>
      <c r="B528" s="28" t="s">
        <v>2180</v>
      </c>
      <c r="C528" s="29" t="s">
        <v>2181</v>
      </c>
      <c r="D528" s="27">
        <v>2013</v>
      </c>
      <c r="E528" s="30" t="s">
        <v>2062</v>
      </c>
      <c r="F528" s="27">
        <v>25</v>
      </c>
      <c r="G528" s="33" t="s">
        <v>2182</v>
      </c>
      <c r="H528" s="110"/>
      <c r="I528" s="33" t="s">
        <v>2178</v>
      </c>
      <c r="J528" s="27" t="s">
        <v>255</v>
      </c>
      <c r="K528" s="34"/>
      <c r="L528" s="34"/>
      <c r="M528" s="34"/>
      <c r="N528" s="34"/>
      <c r="O528" s="34"/>
      <c r="P528" s="29" t="s">
        <v>2183</v>
      </c>
      <c r="Q528" s="35" t="s">
        <v>2184</v>
      </c>
      <c r="R528" s="87"/>
      <c r="S528" s="81"/>
      <c r="T528" s="82"/>
      <c r="U528" s="83"/>
      <c r="V528" s="84"/>
      <c r="W528" s="41" t="s">
        <v>58</v>
      </c>
      <c r="X528" s="88"/>
      <c r="Y528" s="43"/>
    </row>
    <row r="529" spans="1:25" ht="25.5">
      <c r="A529" s="27">
        <v>1379</v>
      </c>
      <c r="B529" s="28" t="s">
        <v>2185</v>
      </c>
      <c r="C529" s="29" t="s">
        <v>2186</v>
      </c>
      <c r="D529" s="27">
        <v>2014</v>
      </c>
      <c r="E529" s="30" t="s">
        <v>2062</v>
      </c>
      <c r="F529" s="27">
        <v>25</v>
      </c>
      <c r="G529" s="33" t="s">
        <v>2187</v>
      </c>
      <c r="H529" s="110"/>
      <c r="I529" s="33" t="s">
        <v>2178</v>
      </c>
      <c r="J529" s="27" t="s">
        <v>255</v>
      </c>
      <c r="K529" s="34"/>
      <c r="L529" s="34"/>
      <c r="M529" s="34"/>
      <c r="N529" s="34"/>
      <c r="O529" s="34"/>
      <c r="P529" s="112" t="s">
        <v>2188</v>
      </c>
      <c r="Q529" s="35">
        <v>190</v>
      </c>
      <c r="R529" s="87"/>
      <c r="S529" s="81"/>
      <c r="T529" s="82"/>
      <c r="U529" s="83"/>
      <c r="V529" s="84"/>
      <c r="W529" s="41" t="s">
        <v>58</v>
      </c>
      <c r="X529" s="88"/>
      <c r="Y529" s="43"/>
    </row>
    <row r="530" spans="1:25" ht="25.5">
      <c r="A530" s="27">
        <v>1329</v>
      </c>
      <c r="B530" s="28" t="s">
        <v>2189</v>
      </c>
      <c r="C530" s="29" t="s">
        <v>2190</v>
      </c>
      <c r="D530" s="27">
        <v>2013</v>
      </c>
      <c r="E530" s="30" t="s">
        <v>2062</v>
      </c>
      <c r="F530" s="27">
        <v>25</v>
      </c>
      <c r="G530" s="33" t="s">
        <v>2191</v>
      </c>
      <c r="H530" s="110"/>
      <c r="I530" s="33" t="s">
        <v>2178</v>
      </c>
      <c r="J530" s="27" t="s">
        <v>255</v>
      </c>
      <c r="K530" s="34"/>
      <c r="L530" s="34"/>
      <c r="M530" s="34"/>
      <c r="N530" s="34"/>
      <c r="O530" s="34"/>
      <c r="P530" s="29" t="s">
        <v>2192</v>
      </c>
      <c r="Q530" s="35">
        <v>597</v>
      </c>
      <c r="R530" s="87"/>
      <c r="S530" s="81"/>
      <c r="T530" s="82"/>
      <c r="U530" s="83"/>
      <c r="V530" s="84"/>
      <c r="W530" s="41" t="s">
        <v>58</v>
      </c>
      <c r="X530" s="88"/>
      <c r="Y530" s="43"/>
    </row>
    <row r="531" spans="1:25" ht="51">
      <c r="A531" s="27">
        <v>1330</v>
      </c>
      <c r="B531" s="28" t="s">
        <v>2193</v>
      </c>
      <c r="C531" s="29" t="s">
        <v>2194</v>
      </c>
      <c r="D531" s="27">
        <v>2013</v>
      </c>
      <c r="E531" s="30" t="s">
        <v>2062</v>
      </c>
      <c r="F531" s="27">
        <v>25</v>
      </c>
      <c r="G531" s="31" t="s">
        <v>2195</v>
      </c>
      <c r="H531" s="110"/>
      <c r="I531" s="33" t="s">
        <v>2178</v>
      </c>
      <c r="J531" s="27" t="s">
        <v>255</v>
      </c>
      <c r="K531" s="34"/>
      <c r="L531" s="34"/>
      <c r="M531" s="34"/>
      <c r="N531" s="34"/>
      <c r="O531" s="34"/>
      <c r="P531" s="112" t="s">
        <v>2196</v>
      </c>
      <c r="Q531" s="35">
        <v>788</v>
      </c>
      <c r="R531" s="87"/>
      <c r="S531" s="81"/>
      <c r="T531" s="82"/>
      <c r="U531" s="83"/>
      <c r="V531" s="84"/>
      <c r="W531" s="41" t="s">
        <v>58</v>
      </c>
      <c r="X531" s="88"/>
      <c r="Y531" s="43"/>
    </row>
    <row r="532" spans="1:25" ht="51">
      <c r="A532" s="27">
        <v>1396</v>
      </c>
      <c r="B532" s="28" t="s">
        <v>2197</v>
      </c>
      <c r="C532" s="29" t="s">
        <v>2198</v>
      </c>
      <c r="D532" s="27">
        <v>2015</v>
      </c>
      <c r="E532" s="30" t="s">
        <v>2062</v>
      </c>
      <c r="F532" s="27">
        <v>25</v>
      </c>
      <c r="G532" s="33" t="s">
        <v>2199</v>
      </c>
      <c r="H532" s="110"/>
      <c r="I532" s="33" t="s">
        <v>2178</v>
      </c>
      <c r="J532" s="27" t="s">
        <v>255</v>
      </c>
      <c r="K532" s="34"/>
      <c r="L532" s="34"/>
      <c r="M532" s="34"/>
      <c r="N532" s="34"/>
      <c r="O532" s="34"/>
      <c r="P532" s="29" t="s">
        <v>2200</v>
      </c>
      <c r="Q532" s="35">
        <v>335</v>
      </c>
      <c r="R532" s="87"/>
      <c r="S532" s="81"/>
      <c r="T532" s="82"/>
      <c r="U532" s="83"/>
      <c r="V532" s="173"/>
      <c r="W532" s="41" t="s">
        <v>58</v>
      </c>
      <c r="X532" s="88"/>
      <c r="Y532" s="43"/>
    </row>
    <row r="533" spans="1:25" ht="38.25">
      <c r="A533" s="27">
        <v>1380</v>
      </c>
      <c r="B533" s="28" t="s">
        <v>2201</v>
      </c>
      <c r="C533" s="29" t="s">
        <v>2202</v>
      </c>
      <c r="D533" s="27">
        <v>2014</v>
      </c>
      <c r="E533" s="30" t="s">
        <v>2062</v>
      </c>
      <c r="F533" s="27">
        <v>25</v>
      </c>
      <c r="G533" s="33" t="s">
        <v>2203</v>
      </c>
      <c r="H533" s="110"/>
      <c r="I533" s="33" t="s">
        <v>2178</v>
      </c>
      <c r="J533" s="27" t="s">
        <v>255</v>
      </c>
      <c r="K533" s="34"/>
      <c r="L533" s="34"/>
      <c r="M533" s="34"/>
      <c r="N533" s="34"/>
      <c r="O533" s="34"/>
      <c r="P533" s="112" t="s">
        <v>2204</v>
      </c>
      <c r="Q533" s="35" t="s">
        <v>1407</v>
      </c>
      <c r="R533" s="87"/>
      <c r="S533" s="81"/>
      <c r="T533" s="82"/>
      <c r="U533" s="83"/>
      <c r="V533" s="84"/>
      <c r="W533" s="41" t="s">
        <v>58</v>
      </c>
      <c r="X533" s="88"/>
      <c r="Y533" s="43"/>
    </row>
    <row r="534" spans="1:25" ht="38.25">
      <c r="A534" s="27">
        <v>1216</v>
      </c>
      <c r="B534" s="28" t="s">
        <v>2205</v>
      </c>
      <c r="C534" s="29" t="s">
        <v>2206</v>
      </c>
      <c r="D534" s="27">
        <v>2011</v>
      </c>
      <c r="E534" s="30" t="s">
        <v>2062</v>
      </c>
      <c r="F534" s="27">
        <v>25</v>
      </c>
      <c r="G534" s="33" t="s">
        <v>2207</v>
      </c>
      <c r="H534" s="110"/>
      <c r="I534" s="33" t="s">
        <v>2208</v>
      </c>
      <c r="J534" s="27" t="s">
        <v>255</v>
      </c>
      <c r="K534" s="34"/>
      <c r="L534" s="34"/>
      <c r="M534" s="34"/>
      <c r="N534" s="34"/>
      <c r="O534" s="34"/>
      <c r="P534" s="29" t="s">
        <v>2209</v>
      </c>
      <c r="Q534" s="35" t="s">
        <v>2210</v>
      </c>
      <c r="R534" s="87"/>
      <c r="S534" s="81"/>
      <c r="T534" s="82"/>
      <c r="U534" s="83"/>
      <c r="V534" s="84"/>
      <c r="W534" s="41" t="s">
        <v>58</v>
      </c>
      <c r="X534" s="88"/>
      <c r="Y534" s="43"/>
    </row>
    <row r="535" spans="1:25" ht="25.5">
      <c r="A535" s="27">
        <v>1520</v>
      </c>
      <c r="B535" s="64" t="s">
        <v>2211</v>
      </c>
      <c r="C535" s="65" t="s">
        <v>2212</v>
      </c>
      <c r="D535" s="79">
        <v>2014</v>
      </c>
      <c r="E535" s="67" t="s">
        <v>2062</v>
      </c>
      <c r="F535" s="27">
        <v>25</v>
      </c>
      <c r="G535" s="67" t="s">
        <v>2213</v>
      </c>
      <c r="H535" s="63"/>
      <c r="I535" s="30" t="s">
        <v>2214</v>
      </c>
      <c r="J535" s="27" t="s">
        <v>56</v>
      </c>
      <c r="K535" s="68"/>
      <c r="L535" s="68"/>
      <c r="M535" s="68"/>
      <c r="N535" s="68"/>
      <c r="O535" s="68"/>
      <c r="P535" s="69" t="s">
        <v>2215</v>
      </c>
      <c r="Q535" s="35">
        <v>385</v>
      </c>
      <c r="R535" s="116"/>
      <c r="S535" s="71"/>
      <c r="T535" s="72"/>
      <c r="U535" s="73"/>
      <c r="V535" s="74"/>
      <c r="W535" s="111" t="s">
        <v>58</v>
      </c>
      <c r="X535" s="76"/>
      <c r="Y535" s="77"/>
    </row>
    <row r="536" spans="1:25" ht="25.5">
      <c r="A536" s="27">
        <v>1536</v>
      </c>
      <c r="B536" s="64" t="s">
        <v>2216</v>
      </c>
      <c r="C536" s="78" t="str">
        <f>HYPERLINK("http://www.beforetheabstract.com/","http://www.beforetheabstract.com/")</f>
        <v>http://www.beforetheabstract.com/</v>
      </c>
      <c r="D536" s="66">
        <v>2014</v>
      </c>
      <c r="E536" s="64" t="s">
        <v>2062</v>
      </c>
      <c r="F536" s="27">
        <v>25</v>
      </c>
      <c r="G536" s="67" t="s">
        <v>2217</v>
      </c>
      <c r="H536" s="63" t="s">
        <v>84</v>
      </c>
      <c r="I536" s="30" t="s">
        <v>2214</v>
      </c>
      <c r="J536" s="79" t="s">
        <v>56</v>
      </c>
      <c r="K536" s="68"/>
      <c r="L536" s="68"/>
      <c r="M536" s="68"/>
      <c r="N536" s="68"/>
      <c r="O536" s="68"/>
      <c r="P536" s="80" t="str">
        <f>HYPERLINK("https://twitter.com/b4theabstract","https://twitter.com/b4theabstract")</f>
        <v>https://twitter.com/b4theabstract</v>
      </c>
      <c r="Q536" s="35">
        <v>385</v>
      </c>
      <c r="R536" s="87"/>
      <c r="S536" s="81"/>
      <c r="T536" s="82"/>
      <c r="U536" s="83"/>
      <c r="V536" s="84"/>
      <c r="W536" s="111" t="s">
        <v>58</v>
      </c>
      <c r="X536" s="86"/>
      <c r="Y536" s="77"/>
    </row>
    <row r="537" spans="1:25" ht="38.25">
      <c r="A537" s="27">
        <v>1075</v>
      </c>
      <c r="B537" s="28" t="s">
        <v>2218</v>
      </c>
      <c r="C537" s="29" t="s">
        <v>2219</v>
      </c>
      <c r="D537" s="27">
        <v>2005</v>
      </c>
      <c r="E537" s="30" t="s">
        <v>2062</v>
      </c>
      <c r="F537" s="27">
        <v>25</v>
      </c>
      <c r="G537" s="33" t="s">
        <v>2220</v>
      </c>
      <c r="H537" s="110"/>
      <c r="I537" s="33" t="s">
        <v>2214</v>
      </c>
      <c r="J537" s="27" t="s">
        <v>255</v>
      </c>
      <c r="K537" s="34"/>
      <c r="L537" s="34"/>
      <c r="M537" s="34"/>
      <c r="N537" s="34"/>
      <c r="O537" s="34"/>
      <c r="P537" s="29" t="s">
        <v>2221</v>
      </c>
      <c r="Q537" s="35">
        <v>4011</v>
      </c>
      <c r="R537" s="87"/>
      <c r="S537" s="81"/>
      <c r="T537" s="82"/>
      <c r="U537" s="83"/>
      <c r="V537" s="84"/>
      <c r="W537" s="111" t="s">
        <v>58</v>
      </c>
      <c r="X537" s="88"/>
      <c r="Y537" s="43"/>
    </row>
    <row r="538" spans="1:25" ht="38.25">
      <c r="A538" s="27">
        <v>1429</v>
      </c>
      <c r="B538" s="28" t="s">
        <v>2222</v>
      </c>
      <c r="C538" s="29" t="s">
        <v>2223</v>
      </c>
      <c r="D538" s="27">
        <v>2014</v>
      </c>
      <c r="E538" s="30" t="s">
        <v>2062</v>
      </c>
      <c r="F538" s="27">
        <v>25</v>
      </c>
      <c r="G538" s="31" t="s">
        <v>2224</v>
      </c>
      <c r="H538" s="110"/>
      <c r="I538" s="33" t="s">
        <v>2214</v>
      </c>
      <c r="J538" s="27" t="s">
        <v>80</v>
      </c>
      <c r="K538" s="34"/>
      <c r="L538" s="34"/>
      <c r="M538" s="34"/>
      <c r="N538" s="34"/>
      <c r="O538" s="34"/>
      <c r="P538" s="29" t="s">
        <v>2225</v>
      </c>
      <c r="Q538" s="35">
        <v>9858</v>
      </c>
      <c r="R538" s="87"/>
      <c r="S538" s="81"/>
      <c r="T538" s="82"/>
      <c r="U538" s="83"/>
      <c r="V538" s="84"/>
      <c r="W538" s="41" t="s">
        <v>58</v>
      </c>
      <c r="X538" s="88"/>
      <c r="Y538" s="43"/>
    </row>
    <row r="539" spans="1:25" ht="38.25">
      <c r="A539" s="27">
        <v>1181</v>
      </c>
      <c r="B539" s="28" t="s">
        <v>2226</v>
      </c>
      <c r="C539" s="29" t="s">
        <v>2227</v>
      </c>
      <c r="D539" s="27">
        <v>2010</v>
      </c>
      <c r="E539" s="30" t="s">
        <v>2062</v>
      </c>
      <c r="F539" s="27">
        <v>25</v>
      </c>
      <c r="G539" s="33" t="s">
        <v>2228</v>
      </c>
      <c r="H539" s="110"/>
      <c r="I539" s="33" t="s">
        <v>2214</v>
      </c>
      <c r="J539" s="27" t="s">
        <v>255</v>
      </c>
      <c r="K539" s="34"/>
      <c r="L539" s="34"/>
      <c r="M539" s="34"/>
      <c r="N539" s="34"/>
      <c r="O539" s="34"/>
      <c r="P539" s="112" t="s">
        <v>2229</v>
      </c>
      <c r="Q539" s="35">
        <v>5119</v>
      </c>
      <c r="R539" s="87"/>
      <c r="S539" s="81"/>
      <c r="T539" s="82"/>
      <c r="U539" s="83"/>
      <c r="V539" s="84"/>
      <c r="W539" s="41" t="s">
        <v>58</v>
      </c>
      <c r="X539" s="88"/>
      <c r="Y539" s="43"/>
    </row>
    <row r="540" spans="1:25" ht="51">
      <c r="A540" s="27">
        <v>1428</v>
      </c>
      <c r="B540" s="28" t="s">
        <v>2230</v>
      </c>
      <c r="C540" s="169" t="s">
        <v>2194</v>
      </c>
      <c r="D540" s="27">
        <v>2010</v>
      </c>
      <c r="E540" s="30" t="s">
        <v>2062</v>
      </c>
      <c r="F540" s="27">
        <v>25</v>
      </c>
      <c r="G540" s="33" t="s">
        <v>2231</v>
      </c>
      <c r="H540" s="110"/>
      <c r="I540" s="33" t="s">
        <v>2214</v>
      </c>
      <c r="J540" s="27" t="s">
        <v>67</v>
      </c>
      <c r="K540" s="34"/>
      <c r="L540" s="34"/>
      <c r="M540" s="34"/>
      <c r="N540" s="34"/>
      <c r="O540" s="34"/>
      <c r="P540" s="29" t="s">
        <v>2232</v>
      </c>
      <c r="Q540" s="35">
        <v>5122</v>
      </c>
      <c r="R540" s="87"/>
      <c r="S540" s="81"/>
      <c r="T540" s="82"/>
      <c r="U540" s="83"/>
      <c r="V540" s="84"/>
      <c r="W540" s="41" t="s">
        <v>58</v>
      </c>
      <c r="X540" s="88"/>
      <c r="Y540" s="43"/>
    </row>
    <row r="541" spans="1:25" ht="38.25">
      <c r="A541" s="27">
        <v>1471</v>
      </c>
      <c r="B541" s="64" t="s">
        <v>2233</v>
      </c>
      <c r="C541" s="29" t="s">
        <v>2234</v>
      </c>
      <c r="D541" s="66">
        <v>2008</v>
      </c>
      <c r="E541" s="30" t="s">
        <v>2062</v>
      </c>
      <c r="F541" s="27">
        <v>25</v>
      </c>
      <c r="G541" s="33" t="s">
        <v>2220</v>
      </c>
      <c r="H541" s="63"/>
      <c r="I541" s="31" t="s">
        <v>2214</v>
      </c>
      <c r="J541" s="27" t="s">
        <v>56</v>
      </c>
      <c r="K541" s="68"/>
      <c r="L541" s="68"/>
      <c r="M541" s="68"/>
      <c r="N541" s="68"/>
      <c r="O541" s="107"/>
      <c r="P541" s="108" t="s">
        <v>2235</v>
      </c>
      <c r="Q541" s="35">
        <v>249</v>
      </c>
      <c r="R541" s="87"/>
      <c r="S541" s="81"/>
      <c r="T541" s="82"/>
      <c r="U541" s="83"/>
      <c r="V541" s="84"/>
      <c r="W541" s="41" t="s">
        <v>58</v>
      </c>
      <c r="X541" s="88"/>
      <c r="Y541" s="77"/>
    </row>
    <row r="542" spans="1:25" ht="51">
      <c r="A542" s="27">
        <v>1328</v>
      </c>
      <c r="B542" s="28" t="s">
        <v>2236</v>
      </c>
      <c r="C542" s="29" t="s">
        <v>2237</v>
      </c>
      <c r="D542" s="27">
        <v>2013</v>
      </c>
      <c r="E542" s="30" t="s">
        <v>2062</v>
      </c>
      <c r="F542" s="27">
        <v>25</v>
      </c>
      <c r="G542" s="33" t="s">
        <v>2238</v>
      </c>
      <c r="H542" s="110"/>
      <c r="I542" s="33" t="s">
        <v>2239</v>
      </c>
      <c r="J542" s="27" t="s">
        <v>255</v>
      </c>
      <c r="K542" s="34"/>
      <c r="L542" s="34"/>
      <c r="M542" s="34"/>
      <c r="N542" s="109"/>
      <c r="O542" s="34"/>
      <c r="P542" s="29" t="s">
        <v>2240</v>
      </c>
      <c r="Q542" s="35" t="s">
        <v>2241</v>
      </c>
      <c r="R542" s="87"/>
      <c r="S542" s="81"/>
      <c r="T542" s="82"/>
      <c r="U542" s="83"/>
      <c r="V542" s="84"/>
      <c r="W542" s="41" t="s">
        <v>58</v>
      </c>
      <c r="X542" s="88"/>
      <c r="Y542" s="43"/>
    </row>
    <row r="543" spans="1:25" ht="25.5">
      <c r="A543" s="27">
        <v>1331</v>
      </c>
      <c r="B543" s="28" t="s">
        <v>2242</v>
      </c>
      <c r="C543" s="29" t="s">
        <v>2243</v>
      </c>
      <c r="D543" s="27">
        <v>2013</v>
      </c>
      <c r="E543" s="30" t="s">
        <v>2062</v>
      </c>
      <c r="F543" s="27">
        <v>25</v>
      </c>
      <c r="G543" s="33" t="s">
        <v>2244</v>
      </c>
      <c r="H543" s="110"/>
      <c r="I543" s="33" t="s">
        <v>2245</v>
      </c>
      <c r="J543" s="27" t="s">
        <v>109</v>
      </c>
      <c r="K543" s="34"/>
      <c r="L543" s="34"/>
      <c r="M543" s="34"/>
      <c r="N543" s="34"/>
      <c r="O543" s="34"/>
      <c r="P543" s="112" t="s">
        <v>2246</v>
      </c>
      <c r="Q543" s="35">
        <v>2757</v>
      </c>
      <c r="R543" s="87"/>
      <c r="S543" s="81"/>
      <c r="T543" s="82"/>
      <c r="U543" s="83"/>
      <c r="V543" s="40" t="s">
        <v>58</v>
      </c>
      <c r="W543" s="41" t="s">
        <v>58</v>
      </c>
      <c r="X543" s="88"/>
      <c r="Y543" s="43"/>
    </row>
    <row r="544" spans="1:25" ht="25.5">
      <c r="A544" s="27">
        <v>1131</v>
      </c>
      <c r="B544" s="28" t="s">
        <v>2247</v>
      </c>
      <c r="C544" s="29" t="s">
        <v>2248</v>
      </c>
      <c r="D544" s="27">
        <v>2008</v>
      </c>
      <c r="E544" s="30" t="s">
        <v>96</v>
      </c>
      <c r="F544" s="27">
        <v>26</v>
      </c>
      <c r="G544" s="33" t="s">
        <v>2249</v>
      </c>
      <c r="H544" s="110"/>
      <c r="I544" s="33" t="s">
        <v>2250</v>
      </c>
      <c r="J544" s="27" t="s">
        <v>255</v>
      </c>
      <c r="K544" s="34"/>
      <c r="L544" s="34"/>
      <c r="M544" s="34"/>
      <c r="N544" s="34"/>
      <c r="O544" s="34"/>
      <c r="P544" s="29" t="s">
        <v>2251</v>
      </c>
      <c r="Q544" s="35" t="s">
        <v>2252</v>
      </c>
      <c r="R544" s="87"/>
      <c r="S544" s="37" t="s">
        <v>58</v>
      </c>
      <c r="T544" s="82"/>
      <c r="U544" s="83"/>
      <c r="V544" s="84"/>
      <c r="W544" s="41" t="s">
        <v>58</v>
      </c>
      <c r="X544" s="88"/>
      <c r="Y544" s="43"/>
    </row>
    <row r="545" spans="1:25" ht="38.25">
      <c r="A545" s="27">
        <v>1524</v>
      </c>
      <c r="B545" s="64" t="s">
        <v>2253</v>
      </c>
      <c r="C545" s="65" t="s">
        <v>2254</v>
      </c>
      <c r="D545" s="66">
        <v>2011</v>
      </c>
      <c r="E545" s="67" t="s">
        <v>96</v>
      </c>
      <c r="F545" s="27">
        <v>26</v>
      </c>
      <c r="G545" s="67" t="s">
        <v>2255</v>
      </c>
      <c r="H545" s="63"/>
      <c r="I545" s="30" t="s">
        <v>2250</v>
      </c>
      <c r="J545" s="27" t="s">
        <v>67</v>
      </c>
      <c r="K545" s="68"/>
      <c r="L545" s="68"/>
      <c r="M545" s="68"/>
      <c r="N545" s="68"/>
      <c r="O545" s="68"/>
      <c r="P545" s="69" t="s">
        <v>2256</v>
      </c>
      <c r="Q545" s="35">
        <v>4664</v>
      </c>
      <c r="R545" s="116"/>
      <c r="S545" s="71"/>
      <c r="T545" s="72"/>
      <c r="U545" s="73"/>
      <c r="V545" s="74"/>
      <c r="W545" s="111" t="s">
        <v>58</v>
      </c>
      <c r="X545" s="76"/>
      <c r="Y545" s="77"/>
    </row>
    <row r="546" spans="1:25" ht="38.25">
      <c r="A546" s="27">
        <v>1527</v>
      </c>
      <c r="B546" s="64" t="s">
        <v>2257</v>
      </c>
      <c r="C546" s="65" t="s">
        <v>2258</v>
      </c>
      <c r="D546" s="66">
        <v>2007</v>
      </c>
      <c r="E546" s="67" t="s">
        <v>96</v>
      </c>
      <c r="F546" s="27">
        <v>26</v>
      </c>
      <c r="G546" s="67" t="s">
        <v>2259</v>
      </c>
      <c r="H546" s="63"/>
      <c r="I546" s="30" t="s">
        <v>2250</v>
      </c>
      <c r="J546" s="27" t="s">
        <v>67</v>
      </c>
      <c r="K546" s="68"/>
      <c r="L546" s="68"/>
      <c r="M546" s="68"/>
      <c r="N546" s="68"/>
      <c r="O546" s="68"/>
      <c r="P546" s="69" t="s">
        <v>2260</v>
      </c>
      <c r="Q546" s="35">
        <v>701</v>
      </c>
      <c r="R546" s="116"/>
      <c r="S546" s="71"/>
      <c r="T546" s="72"/>
      <c r="U546" s="73"/>
      <c r="V546" s="74"/>
      <c r="W546" s="111" t="s">
        <v>58</v>
      </c>
      <c r="X546" s="76"/>
      <c r="Y546" s="77"/>
    </row>
    <row r="547" spans="1:25" ht="25.5">
      <c r="A547" s="27">
        <v>1522</v>
      </c>
      <c r="B547" s="64" t="s">
        <v>2261</v>
      </c>
      <c r="C547" s="65" t="s">
        <v>2262</v>
      </c>
      <c r="D547" s="66">
        <v>2013</v>
      </c>
      <c r="E547" s="67" t="s">
        <v>96</v>
      </c>
      <c r="F547" s="27">
        <v>26</v>
      </c>
      <c r="G547" s="67" t="s">
        <v>2263</v>
      </c>
      <c r="H547" s="63"/>
      <c r="I547" s="30" t="s">
        <v>2250</v>
      </c>
      <c r="J547" s="27" t="s">
        <v>67</v>
      </c>
      <c r="K547" s="68"/>
      <c r="L547" s="68"/>
      <c r="M547" s="68"/>
      <c r="N547" s="68"/>
      <c r="O547" s="68"/>
      <c r="P547" s="69" t="s">
        <v>2264</v>
      </c>
      <c r="Q547" s="35">
        <v>1951</v>
      </c>
      <c r="R547" s="116"/>
      <c r="S547" s="71"/>
      <c r="T547" s="72"/>
      <c r="U547" s="73"/>
      <c r="V547" s="74"/>
      <c r="W547" s="111" t="s">
        <v>58</v>
      </c>
      <c r="X547" s="76"/>
      <c r="Y547" s="77"/>
    </row>
    <row r="548" spans="1:25" ht="25.5">
      <c r="A548" s="27">
        <v>1132</v>
      </c>
      <c r="B548" s="28" t="s">
        <v>2265</v>
      </c>
      <c r="C548" s="29" t="s">
        <v>2266</v>
      </c>
      <c r="D548" s="27">
        <v>2008</v>
      </c>
      <c r="E548" s="30" t="s">
        <v>96</v>
      </c>
      <c r="F548" s="27">
        <v>26</v>
      </c>
      <c r="G548" s="33" t="s">
        <v>2250</v>
      </c>
      <c r="H548" s="110"/>
      <c r="I548" s="33" t="s">
        <v>2250</v>
      </c>
      <c r="J548" s="27" t="s">
        <v>67</v>
      </c>
      <c r="K548" s="34"/>
      <c r="L548" s="34"/>
      <c r="M548" s="34"/>
      <c r="N548" s="34"/>
      <c r="O548" s="34"/>
      <c r="P548" s="29" t="s">
        <v>2267</v>
      </c>
      <c r="Q548" s="35">
        <v>62</v>
      </c>
      <c r="R548" s="87"/>
      <c r="S548" s="37" t="s">
        <v>58</v>
      </c>
      <c r="T548" s="82"/>
      <c r="U548" s="83"/>
      <c r="V548" s="84"/>
      <c r="W548" s="41" t="s">
        <v>58</v>
      </c>
      <c r="X548" s="88"/>
      <c r="Y548" s="43"/>
    </row>
    <row r="549" spans="1:25" ht="63.75">
      <c r="A549" s="27">
        <v>1133</v>
      </c>
      <c r="B549" s="28" t="s">
        <v>2268</v>
      </c>
      <c r="C549" s="29" t="s">
        <v>2269</v>
      </c>
      <c r="D549" s="27">
        <v>2008</v>
      </c>
      <c r="E549" s="30" t="s">
        <v>96</v>
      </c>
      <c r="F549" s="27">
        <v>26</v>
      </c>
      <c r="G549" s="33" t="s">
        <v>2270</v>
      </c>
      <c r="H549" s="110"/>
      <c r="I549" s="33" t="s">
        <v>2250</v>
      </c>
      <c r="J549" s="27" t="s">
        <v>255</v>
      </c>
      <c r="K549" s="34"/>
      <c r="L549" s="34"/>
      <c r="M549" s="34"/>
      <c r="N549" s="34"/>
      <c r="O549" s="34"/>
      <c r="P549" s="29" t="s">
        <v>2271</v>
      </c>
      <c r="Q549" s="35">
        <v>3290</v>
      </c>
      <c r="R549" s="87"/>
      <c r="S549" s="37" t="s">
        <v>58</v>
      </c>
      <c r="T549" s="82"/>
      <c r="U549" s="83"/>
      <c r="V549" s="84"/>
      <c r="W549" s="41" t="s">
        <v>58</v>
      </c>
      <c r="X549" s="88"/>
      <c r="Y549" s="43"/>
    </row>
    <row r="550" spans="1:25" ht="25.5">
      <c r="A550" s="27">
        <v>1526</v>
      </c>
      <c r="B550" s="64" t="s">
        <v>2272</v>
      </c>
      <c r="C550" s="65" t="s">
        <v>2273</v>
      </c>
      <c r="D550" s="66">
        <v>2010</v>
      </c>
      <c r="E550" s="67" t="s">
        <v>96</v>
      </c>
      <c r="F550" s="27">
        <v>26</v>
      </c>
      <c r="G550" s="67" t="s">
        <v>2274</v>
      </c>
      <c r="H550" s="63"/>
      <c r="I550" s="30" t="s">
        <v>2250</v>
      </c>
      <c r="J550" s="27" t="s">
        <v>67</v>
      </c>
      <c r="K550" s="68"/>
      <c r="L550" s="68"/>
      <c r="M550" s="68"/>
      <c r="N550" s="68"/>
      <c r="O550" s="68"/>
      <c r="P550" s="174" t="s">
        <v>2275</v>
      </c>
      <c r="Q550" s="35">
        <v>9108</v>
      </c>
      <c r="R550" s="116"/>
      <c r="S550" s="71"/>
      <c r="T550" s="72"/>
      <c r="U550" s="73"/>
      <c r="V550" s="74"/>
      <c r="W550" s="111" t="s">
        <v>58</v>
      </c>
      <c r="X550" s="76"/>
      <c r="Y550" s="77"/>
    </row>
    <row r="551" spans="1:25" ht="25.5">
      <c r="A551" s="27">
        <v>1182</v>
      </c>
      <c r="B551" s="28" t="s">
        <v>2276</v>
      </c>
      <c r="C551" s="29" t="s">
        <v>2277</v>
      </c>
      <c r="D551" s="27">
        <v>2010</v>
      </c>
      <c r="E551" s="30" t="s">
        <v>96</v>
      </c>
      <c r="F551" s="27">
        <v>26</v>
      </c>
      <c r="G551" s="33" t="s">
        <v>2278</v>
      </c>
      <c r="H551" s="110"/>
      <c r="I551" s="33" t="s">
        <v>2250</v>
      </c>
      <c r="J551" s="27" t="s">
        <v>255</v>
      </c>
      <c r="K551" s="34"/>
      <c r="L551" s="34"/>
      <c r="M551" s="34"/>
      <c r="N551" s="34"/>
      <c r="O551" s="34"/>
      <c r="P551" s="175" t="s">
        <v>2279</v>
      </c>
      <c r="Q551" s="35">
        <v>6209</v>
      </c>
      <c r="R551" s="87"/>
      <c r="S551" s="37" t="s">
        <v>58</v>
      </c>
      <c r="T551" s="82"/>
      <c r="U551" s="83"/>
      <c r="V551" s="84"/>
      <c r="W551" s="41" t="s">
        <v>58</v>
      </c>
      <c r="X551" s="88"/>
      <c r="Y551" s="43"/>
    </row>
    <row r="552" spans="1:25" ht="25.5">
      <c r="A552" s="27">
        <v>1528</v>
      </c>
      <c r="B552" s="64" t="s">
        <v>2280</v>
      </c>
      <c r="C552" s="65" t="s">
        <v>2281</v>
      </c>
      <c r="D552" s="66">
        <v>2014</v>
      </c>
      <c r="E552" s="67" t="s">
        <v>96</v>
      </c>
      <c r="F552" s="27">
        <v>26</v>
      </c>
      <c r="G552" s="67" t="s">
        <v>2282</v>
      </c>
      <c r="H552" s="63"/>
      <c r="I552" s="30" t="s">
        <v>2250</v>
      </c>
      <c r="J552" s="27" t="s">
        <v>67</v>
      </c>
      <c r="K552" s="68"/>
      <c r="L552" s="68"/>
      <c r="M552" s="68"/>
      <c r="N552" s="68"/>
      <c r="O552" s="68"/>
      <c r="P552" s="69" t="s">
        <v>2283</v>
      </c>
      <c r="Q552" s="35">
        <v>986</v>
      </c>
      <c r="R552" s="116"/>
      <c r="S552" s="71"/>
      <c r="T552" s="72"/>
      <c r="U552" s="73"/>
      <c r="V552" s="74"/>
      <c r="W552" s="111" t="s">
        <v>58</v>
      </c>
      <c r="X552" s="76"/>
      <c r="Y552" s="77"/>
    </row>
    <row r="553" spans="1:25" ht="25.5">
      <c r="A553" s="27">
        <v>1474</v>
      </c>
      <c r="B553" s="28" t="s">
        <v>2284</v>
      </c>
      <c r="C553" s="29" t="s">
        <v>2285</v>
      </c>
      <c r="D553" s="27">
        <v>2012</v>
      </c>
      <c r="E553" s="30" t="s">
        <v>96</v>
      </c>
      <c r="F553" s="27">
        <v>26</v>
      </c>
      <c r="G553" s="33" t="s">
        <v>2286</v>
      </c>
      <c r="H553" s="110"/>
      <c r="I553" s="33" t="s">
        <v>2250</v>
      </c>
      <c r="J553" s="27" t="s">
        <v>67</v>
      </c>
      <c r="K553" s="34"/>
      <c r="L553" s="34"/>
      <c r="M553" s="34"/>
      <c r="N553" s="34"/>
      <c r="O553" s="34"/>
      <c r="P553" s="112" t="s">
        <v>2287</v>
      </c>
      <c r="Q553" s="35">
        <v>3927</v>
      </c>
      <c r="R553" s="87"/>
      <c r="S553" s="81"/>
      <c r="T553" s="82"/>
      <c r="U553" s="83"/>
      <c r="V553" s="84"/>
      <c r="W553" s="41" t="s">
        <v>58</v>
      </c>
      <c r="X553" s="88"/>
      <c r="Y553" s="43"/>
    </row>
    <row r="554" spans="1:25" ht="25.5">
      <c r="A554" s="27">
        <v>1523</v>
      </c>
      <c r="B554" s="64" t="s">
        <v>2288</v>
      </c>
      <c r="C554" s="65" t="s">
        <v>2289</v>
      </c>
      <c r="D554" s="66">
        <v>2014</v>
      </c>
      <c r="E554" s="67" t="s">
        <v>96</v>
      </c>
      <c r="F554" s="27">
        <v>26</v>
      </c>
      <c r="G554" s="67" t="s">
        <v>2282</v>
      </c>
      <c r="H554" s="63"/>
      <c r="I554" s="30" t="s">
        <v>2250</v>
      </c>
      <c r="J554" s="27" t="s">
        <v>67</v>
      </c>
      <c r="K554" s="68"/>
      <c r="L554" s="68"/>
      <c r="M554" s="68"/>
      <c r="N554" s="68"/>
      <c r="O554" s="68"/>
      <c r="P554" s="69" t="s">
        <v>2290</v>
      </c>
      <c r="Q554" s="35">
        <v>3153</v>
      </c>
      <c r="R554" s="116"/>
      <c r="S554" s="71"/>
      <c r="T554" s="72"/>
      <c r="U554" s="73"/>
      <c r="V554" s="74"/>
      <c r="W554" s="111" t="s">
        <v>58</v>
      </c>
      <c r="X554" s="76"/>
      <c r="Y554" s="77"/>
    </row>
    <row r="555" spans="1:25" ht="25.5">
      <c r="A555" s="27">
        <v>1135</v>
      </c>
      <c r="B555" s="28" t="s">
        <v>2291</v>
      </c>
      <c r="C555" s="29" t="s">
        <v>2292</v>
      </c>
      <c r="D555" s="27">
        <v>2008</v>
      </c>
      <c r="E555" s="30" t="s">
        <v>96</v>
      </c>
      <c r="F555" s="27">
        <v>26</v>
      </c>
      <c r="G555" s="33" t="s">
        <v>2249</v>
      </c>
      <c r="H555" s="110"/>
      <c r="I555" s="33" t="s">
        <v>2250</v>
      </c>
      <c r="J555" s="27" t="s">
        <v>255</v>
      </c>
      <c r="K555" s="34"/>
      <c r="L555" s="34"/>
      <c r="M555" s="34"/>
      <c r="N555" s="34"/>
      <c r="O555" s="34"/>
      <c r="P555" s="112" t="s">
        <v>2293</v>
      </c>
      <c r="Q555" s="35" t="s">
        <v>2294</v>
      </c>
      <c r="R555" s="87"/>
      <c r="S555" s="37" t="s">
        <v>58</v>
      </c>
      <c r="T555" s="82"/>
      <c r="U555" s="83"/>
      <c r="V555" s="84"/>
      <c r="W555" s="41" t="s">
        <v>58</v>
      </c>
      <c r="X555" s="86" t="s">
        <v>58</v>
      </c>
      <c r="Y555" s="43"/>
    </row>
    <row r="556" spans="1:25" ht="25.5">
      <c r="A556" s="27">
        <v>1525</v>
      </c>
      <c r="B556" s="64" t="s">
        <v>2295</v>
      </c>
      <c r="C556" s="65" t="s">
        <v>2296</v>
      </c>
      <c r="D556" s="66">
        <v>2013</v>
      </c>
      <c r="E556" s="67" t="s">
        <v>96</v>
      </c>
      <c r="F556" s="27">
        <v>26</v>
      </c>
      <c r="G556" s="67" t="s">
        <v>2297</v>
      </c>
      <c r="H556" s="63"/>
      <c r="I556" s="30" t="s">
        <v>2250</v>
      </c>
      <c r="J556" s="27" t="s">
        <v>67</v>
      </c>
      <c r="K556" s="68"/>
      <c r="L556" s="68"/>
      <c r="M556" s="68"/>
      <c r="N556" s="68"/>
      <c r="O556" s="68"/>
      <c r="P556" s="69" t="s">
        <v>2298</v>
      </c>
      <c r="Q556" s="35">
        <v>243</v>
      </c>
      <c r="R556" s="116"/>
      <c r="S556" s="71"/>
      <c r="T556" s="72"/>
      <c r="U556" s="73"/>
      <c r="V556" s="74"/>
      <c r="W556" s="111" t="s">
        <v>58</v>
      </c>
      <c r="X556" s="76"/>
      <c r="Y556" s="77"/>
    </row>
    <row r="557" spans="1:25" ht="25.5">
      <c r="A557" s="27">
        <v>1472</v>
      </c>
      <c r="B557" s="28" t="s">
        <v>2299</v>
      </c>
      <c r="C557" s="29" t="s">
        <v>2300</v>
      </c>
      <c r="D557" s="27">
        <v>2009</v>
      </c>
      <c r="E557" s="30" t="s">
        <v>96</v>
      </c>
      <c r="F557" s="27">
        <v>26</v>
      </c>
      <c r="G557" s="33" t="s">
        <v>2301</v>
      </c>
      <c r="H557" s="110"/>
      <c r="I557" s="33" t="s">
        <v>2250</v>
      </c>
      <c r="J557" s="27" t="s">
        <v>109</v>
      </c>
      <c r="K557" s="34"/>
      <c r="L557" s="34"/>
      <c r="M557" s="34"/>
      <c r="N557" s="34"/>
      <c r="O557" s="34"/>
      <c r="P557" s="112" t="s">
        <v>1905</v>
      </c>
      <c r="Q557" s="35">
        <v>152</v>
      </c>
      <c r="R557" s="87"/>
      <c r="S557" s="81"/>
      <c r="T557" s="82"/>
      <c r="U557" s="83"/>
      <c r="V557" s="84"/>
      <c r="W557" s="41" t="s">
        <v>58</v>
      </c>
      <c r="X557" s="88"/>
      <c r="Y557" s="43"/>
    </row>
    <row r="558" spans="1:25" ht="25.5">
      <c r="A558" s="44">
        <v>1598</v>
      </c>
      <c r="B558" s="45" t="s">
        <v>2302</v>
      </c>
      <c r="C558" s="46" t="str">
        <f>HYPERLINK("https://commons.mla.org/","https://commons.mla.org/")</f>
        <v>https://commons.mla.org/</v>
      </c>
      <c r="D558" s="47">
        <v>2012</v>
      </c>
      <c r="E558" s="48" t="s">
        <v>96</v>
      </c>
      <c r="F558" s="47">
        <v>26</v>
      </c>
      <c r="G558" s="49" t="s">
        <v>2303</v>
      </c>
      <c r="H558" s="50"/>
      <c r="I558" s="51" t="s">
        <v>2304</v>
      </c>
      <c r="J558" s="47" t="s">
        <v>80</v>
      </c>
      <c r="K558" s="52"/>
      <c r="L558" s="52"/>
      <c r="M558" s="52"/>
      <c r="N558" s="43"/>
      <c r="O558" s="53"/>
      <c r="P558" s="151" t="str">
        <f>HYPERLINK("https://twitter.com/MLACommons","https://twitter.com/MLACommons")</f>
        <v>https://twitter.com/MLACommons</v>
      </c>
      <c r="Q558" s="152">
        <v>1792</v>
      </c>
      <c r="R558" s="119"/>
      <c r="S558" s="57"/>
      <c r="T558" s="58"/>
      <c r="U558" s="59"/>
      <c r="V558" s="60"/>
      <c r="W558" s="165" t="s">
        <v>58</v>
      </c>
      <c r="X558" s="62"/>
      <c r="Y558" s="63"/>
    </row>
    <row r="559" spans="1:25" ht="25.5">
      <c r="A559" s="27">
        <v>1473</v>
      </c>
      <c r="B559" s="28" t="s">
        <v>2305</v>
      </c>
      <c r="C559" s="29" t="s">
        <v>2306</v>
      </c>
      <c r="D559" s="27">
        <v>2010</v>
      </c>
      <c r="E559" s="30" t="s">
        <v>96</v>
      </c>
      <c r="F559" s="27">
        <v>26</v>
      </c>
      <c r="G559" s="33" t="s">
        <v>2307</v>
      </c>
      <c r="H559" s="110"/>
      <c r="I559" s="33" t="s">
        <v>2308</v>
      </c>
      <c r="J559" s="27" t="s">
        <v>67</v>
      </c>
      <c r="K559" s="34"/>
      <c r="L559" s="34"/>
      <c r="M559" s="34"/>
      <c r="N559" s="34"/>
      <c r="O559" s="34"/>
      <c r="P559" s="29" t="s">
        <v>2309</v>
      </c>
      <c r="Q559" s="35">
        <v>874</v>
      </c>
      <c r="R559" s="87"/>
      <c r="S559" s="81"/>
      <c r="T559" s="82"/>
      <c r="U559" s="83"/>
      <c r="V559" s="84"/>
      <c r="W559" s="41" t="s">
        <v>58</v>
      </c>
      <c r="X559" s="88"/>
      <c r="Y559" s="43"/>
    </row>
    <row r="560" spans="1:25" ht="25.5">
      <c r="A560" s="27">
        <v>1261</v>
      </c>
      <c r="B560" s="28" t="s">
        <v>2310</v>
      </c>
      <c r="C560" s="29" t="s">
        <v>2311</v>
      </c>
      <c r="D560" s="27">
        <v>2012</v>
      </c>
      <c r="E560" s="30" t="s">
        <v>96</v>
      </c>
      <c r="F560" s="27">
        <v>26</v>
      </c>
      <c r="G560" s="33" t="s">
        <v>2312</v>
      </c>
      <c r="H560" s="110"/>
      <c r="I560" s="33" t="s">
        <v>2313</v>
      </c>
      <c r="J560" s="27" t="s">
        <v>67</v>
      </c>
      <c r="K560" s="34"/>
      <c r="L560" s="34"/>
      <c r="M560" s="34"/>
      <c r="N560" s="34"/>
      <c r="O560" s="34"/>
      <c r="P560" s="90" t="s">
        <v>62</v>
      </c>
      <c r="Q560" s="79" t="s">
        <v>354</v>
      </c>
      <c r="R560" s="87"/>
      <c r="S560" s="81"/>
      <c r="T560" s="82"/>
      <c r="U560" s="83"/>
      <c r="V560" s="84"/>
      <c r="W560" s="41" t="s">
        <v>58</v>
      </c>
      <c r="X560" s="86" t="s">
        <v>58</v>
      </c>
      <c r="Y560" s="43"/>
    </row>
    <row r="561" spans="1:25" ht="63.75">
      <c r="A561" s="27">
        <v>1381</v>
      </c>
      <c r="B561" s="28" t="s">
        <v>2314</v>
      </c>
      <c r="C561" s="29" t="s">
        <v>2315</v>
      </c>
      <c r="D561" s="27">
        <v>2014</v>
      </c>
      <c r="E561" s="30" t="s">
        <v>96</v>
      </c>
      <c r="F561" s="27">
        <v>26</v>
      </c>
      <c r="G561" s="33" t="s">
        <v>2316</v>
      </c>
      <c r="H561" s="110"/>
      <c r="I561" s="33" t="s">
        <v>2313</v>
      </c>
      <c r="J561" s="27" t="s">
        <v>2005</v>
      </c>
      <c r="K561" s="34"/>
      <c r="L561" s="34"/>
      <c r="M561" s="34"/>
      <c r="N561" s="34"/>
      <c r="O561" s="34"/>
      <c r="P561" s="29" t="s">
        <v>2317</v>
      </c>
      <c r="Q561" s="35">
        <v>9854</v>
      </c>
      <c r="R561" s="87"/>
      <c r="S561" s="81"/>
      <c r="T561" s="82"/>
      <c r="U561" s="83"/>
      <c r="V561" s="84"/>
      <c r="W561" s="41" t="s">
        <v>58</v>
      </c>
      <c r="X561" s="86" t="s">
        <v>90</v>
      </c>
      <c r="Y561" s="43"/>
    </row>
    <row r="562" spans="1:25" ht="25.5">
      <c r="A562" s="27">
        <v>1262</v>
      </c>
      <c r="B562" s="28" t="s">
        <v>2318</v>
      </c>
      <c r="C562" s="29" t="s">
        <v>2319</v>
      </c>
      <c r="D562" s="27">
        <v>2012</v>
      </c>
      <c r="E562" s="30" t="s">
        <v>96</v>
      </c>
      <c r="F562" s="27">
        <v>26</v>
      </c>
      <c r="G562" s="33" t="s">
        <v>2320</v>
      </c>
      <c r="H562" s="110"/>
      <c r="I562" s="33" t="s">
        <v>2313</v>
      </c>
      <c r="J562" s="27" t="s">
        <v>67</v>
      </c>
      <c r="K562" s="34"/>
      <c r="L562" s="34"/>
      <c r="M562" s="34"/>
      <c r="N562" s="34"/>
      <c r="O562" s="34"/>
      <c r="P562" s="112" t="s">
        <v>2321</v>
      </c>
      <c r="Q562" s="35">
        <v>8248</v>
      </c>
      <c r="R562" s="87"/>
      <c r="S562" s="81"/>
      <c r="T562" s="82"/>
      <c r="U562" s="83"/>
      <c r="V562" s="84"/>
      <c r="W562" s="41" t="s">
        <v>58</v>
      </c>
      <c r="X562" s="86" t="s">
        <v>58</v>
      </c>
      <c r="Y562" s="43"/>
    </row>
    <row r="563" spans="1:25" ht="25.5">
      <c r="A563" s="27">
        <v>1134</v>
      </c>
      <c r="B563" s="28" t="s">
        <v>2322</v>
      </c>
      <c r="C563" s="29" t="s">
        <v>2323</v>
      </c>
      <c r="D563" s="27">
        <v>2008</v>
      </c>
      <c r="E563" s="30" t="s">
        <v>96</v>
      </c>
      <c r="F563" s="27">
        <v>26</v>
      </c>
      <c r="G563" s="33" t="s">
        <v>2313</v>
      </c>
      <c r="H563" s="110"/>
      <c r="I563" s="33" t="s">
        <v>2313</v>
      </c>
      <c r="J563" s="27" t="s">
        <v>67</v>
      </c>
      <c r="K563" s="34"/>
      <c r="L563" s="34"/>
      <c r="M563" s="34"/>
      <c r="N563" s="34"/>
      <c r="O563" s="34"/>
      <c r="P563" s="29" t="s">
        <v>2324</v>
      </c>
      <c r="Q563" s="35">
        <v>1219</v>
      </c>
      <c r="R563" s="87"/>
      <c r="S563" s="81"/>
      <c r="T563" s="82"/>
      <c r="U563" s="83"/>
      <c r="V563" s="84"/>
      <c r="W563" s="41" t="s">
        <v>58</v>
      </c>
      <c r="X563" s="86" t="s">
        <v>58</v>
      </c>
      <c r="Y563" s="43"/>
    </row>
    <row r="564" spans="1:25" ht="25.5">
      <c r="A564" s="27">
        <v>1432</v>
      </c>
      <c r="B564" s="28" t="s">
        <v>2325</v>
      </c>
      <c r="C564" s="29" t="s">
        <v>2326</v>
      </c>
      <c r="D564" s="27">
        <v>2004</v>
      </c>
      <c r="E564" s="30" t="s">
        <v>96</v>
      </c>
      <c r="F564" s="27">
        <v>26</v>
      </c>
      <c r="G564" s="33" t="s">
        <v>2313</v>
      </c>
      <c r="H564" s="110"/>
      <c r="I564" s="33" t="s">
        <v>2313</v>
      </c>
      <c r="J564" s="27" t="s">
        <v>255</v>
      </c>
      <c r="K564" s="34"/>
      <c r="L564" s="34"/>
      <c r="M564" s="34"/>
      <c r="N564" s="34"/>
      <c r="O564" s="34"/>
      <c r="P564" s="90" t="s">
        <v>62</v>
      </c>
      <c r="Q564" s="79" t="s">
        <v>354</v>
      </c>
      <c r="R564" s="87"/>
      <c r="S564" s="81"/>
      <c r="T564" s="82"/>
      <c r="U564" s="83"/>
      <c r="V564" s="84"/>
      <c r="W564" s="41" t="s">
        <v>58</v>
      </c>
      <c r="X564" s="88"/>
      <c r="Y564" s="43"/>
    </row>
    <row r="565" spans="1:25" ht="25.5">
      <c r="A565" s="27">
        <v>1069</v>
      </c>
      <c r="B565" s="28" t="s">
        <v>2327</v>
      </c>
      <c r="C565" s="29" t="s">
        <v>2328</v>
      </c>
      <c r="D565" s="27">
        <v>2004</v>
      </c>
      <c r="E565" s="30" t="s">
        <v>96</v>
      </c>
      <c r="F565" s="27">
        <v>26</v>
      </c>
      <c r="G565" s="33" t="s">
        <v>2329</v>
      </c>
      <c r="H565" s="110"/>
      <c r="I565" s="33" t="s">
        <v>2313</v>
      </c>
      <c r="J565" s="27" t="s">
        <v>67</v>
      </c>
      <c r="K565" s="34"/>
      <c r="L565" s="34"/>
      <c r="M565" s="34"/>
      <c r="N565" s="34"/>
      <c r="O565" s="34"/>
      <c r="P565" s="29" t="s">
        <v>2330</v>
      </c>
      <c r="Q565" s="35">
        <v>853</v>
      </c>
      <c r="R565" s="36" t="s">
        <v>90</v>
      </c>
      <c r="S565" s="37" t="s">
        <v>90</v>
      </c>
      <c r="T565" s="82"/>
      <c r="U565" s="83"/>
      <c r="V565" s="84"/>
      <c r="W565" s="41" t="s">
        <v>58</v>
      </c>
      <c r="X565" s="88"/>
      <c r="Y565" s="43"/>
    </row>
    <row r="566" spans="1:25" ht="25.5">
      <c r="A566" s="27">
        <v>1382</v>
      </c>
      <c r="B566" s="28" t="s">
        <v>2331</v>
      </c>
      <c r="C566" s="29" t="s">
        <v>2332</v>
      </c>
      <c r="D566" s="27">
        <v>2014</v>
      </c>
      <c r="E566" s="30" t="s">
        <v>96</v>
      </c>
      <c r="F566" s="27">
        <v>26</v>
      </c>
      <c r="G566" s="33" t="s">
        <v>2333</v>
      </c>
      <c r="H566" s="110"/>
      <c r="I566" s="33" t="s">
        <v>2334</v>
      </c>
      <c r="J566" s="27" t="s">
        <v>67</v>
      </c>
      <c r="K566" s="34"/>
      <c r="L566" s="34"/>
      <c r="M566" s="34"/>
      <c r="N566" s="34"/>
      <c r="O566" s="34"/>
      <c r="P566" s="90" t="s">
        <v>62</v>
      </c>
      <c r="Q566" s="92"/>
      <c r="R566" s="87"/>
      <c r="S566" s="81"/>
      <c r="T566" s="82"/>
      <c r="U566" s="83"/>
      <c r="V566" s="84"/>
      <c r="W566" s="41" t="s">
        <v>58</v>
      </c>
      <c r="X566" s="88"/>
      <c r="Y566" s="43"/>
    </row>
    <row r="567" spans="1:25" ht="25.5">
      <c r="A567" s="27">
        <v>1052</v>
      </c>
      <c r="B567" s="64" t="s">
        <v>2335</v>
      </c>
      <c r="C567" s="29" t="s">
        <v>2336</v>
      </c>
      <c r="D567" s="66">
        <v>2003</v>
      </c>
      <c r="E567" s="30" t="s">
        <v>96</v>
      </c>
      <c r="F567" s="27">
        <v>26</v>
      </c>
      <c r="G567" s="33" t="s">
        <v>2337</v>
      </c>
      <c r="H567" s="63"/>
      <c r="I567" s="31" t="s">
        <v>2338</v>
      </c>
      <c r="J567" s="27" t="s">
        <v>67</v>
      </c>
      <c r="K567" s="68"/>
      <c r="L567" s="68"/>
      <c r="M567" s="68"/>
      <c r="N567" s="68"/>
      <c r="O567" s="68"/>
      <c r="P567" s="65" t="s">
        <v>2339</v>
      </c>
      <c r="Q567" s="35" t="s">
        <v>2340</v>
      </c>
      <c r="R567" s="87"/>
      <c r="S567" s="81"/>
      <c r="T567" s="82"/>
      <c r="U567" s="83"/>
      <c r="V567" s="84"/>
      <c r="W567" s="41" t="s">
        <v>58</v>
      </c>
      <c r="X567" s="88"/>
      <c r="Y567" s="77"/>
    </row>
    <row r="568" spans="1:25" ht="38.25">
      <c r="A568" s="27">
        <v>1384</v>
      </c>
      <c r="B568" s="64" t="s">
        <v>2341</v>
      </c>
      <c r="C568" s="29" t="s">
        <v>2342</v>
      </c>
      <c r="D568" s="66">
        <v>2014</v>
      </c>
      <c r="E568" s="30" t="s">
        <v>2343</v>
      </c>
      <c r="F568" s="27">
        <v>27</v>
      </c>
      <c r="G568" s="33" t="s">
        <v>2344</v>
      </c>
      <c r="H568" s="63"/>
      <c r="I568" s="31" t="s">
        <v>2345</v>
      </c>
      <c r="J568" s="27" t="s">
        <v>56</v>
      </c>
      <c r="K568" s="68"/>
      <c r="L568" s="68"/>
      <c r="M568" s="68"/>
      <c r="N568" s="68"/>
      <c r="O568" s="68"/>
      <c r="P568" s="65" t="s">
        <v>2346</v>
      </c>
      <c r="Q568" s="35">
        <v>141</v>
      </c>
      <c r="R568" s="87"/>
      <c r="S568" s="81"/>
      <c r="T568" s="82"/>
      <c r="U568" s="83"/>
      <c r="V568" s="84"/>
      <c r="W568" s="85"/>
      <c r="X568" s="86" t="s">
        <v>90</v>
      </c>
      <c r="Y568" s="77"/>
    </row>
    <row r="569" spans="1:25" ht="25.5">
      <c r="A569" s="27">
        <v>1025</v>
      </c>
      <c r="B569" s="64" t="s">
        <v>2347</v>
      </c>
      <c r="C569" s="29" t="s">
        <v>2348</v>
      </c>
      <c r="D569" s="66">
        <v>1999</v>
      </c>
      <c r="E569" s="30" t="s">
        <v>2343</v>
      </c>
      <c r="F569" s="27">
        <v>27</v>
      </c>
      <c r="G569" s="33" t="s">
        <v>2349</v>
      </c>
      <c r="H569" s="63"/>
      <c r="I569" s="31" t="s">
        <v>2350</v>
      </c>
      <c r="J569" s="27" t="s">
        <v>109</v>
      </c>
      <c r="K569" s="68"/>
      <c r="L569" s="68"/>
      <c r="M569" s="68"/>
      <c r="N569" s="68"/>
      <c r="O569" s="68"/>
      <c r="P569" s="65" t="s">
        <v>2351</v>
      </c>
      <c r="Q569" s="35">
        <v>71</v>
      </c>
      <c r="R569" s="87"/>
      <c r="S569" s="37" t="s">
        <v>58</v>
      </c>
      <c r="T569" s="82"/>
      <c r="U569" s="83"/>
      <c r="V569" s="84"/>
      <c r="W569" s="85"/>
      <c r="X569" s="86" t="s">
        <v>58</v>
      </c>
      <c r="Y569" s="77"/>
    </row>
    <row r="570" spans="1:25" ht="38.25">
      <c r="A570" s="27">
        <v>1332</v>
      </c>
      <c r="B570" s="64" t="s">
        <v>2352</v>
      </c>
      <c r="C570" s="29" t="s">
        <v>2353</v>
      </c>
      <c r="D570" s="66">
        <v>2013</v>
      </c>
      <c r="E570" s="30" t="s">
        <v>2343</v>
      </c>
      <c r="F570" s="27">
        <v>27</v>
      </c>
      <c r="G570" s="33" t="s">
        <v>2354</v>
      </c>
      <c r="H570" s="63"/>
      <c r="I570" s="31" t="s">
        <v>2049</v>
      </c>
      <c r="J570" s="27" t="s">
        <v>56</v>
      </c>
      <c r="K570" s="68"/>
      <c r="L570" s="68"/>
      <c r="M570" s="68"/>
      <c r="N570" s="68"/>
      <c r="O570" s="68"/>
      <c r="P570" s="65" t="s">
        <v>2355</v>
      </c>
      <c r="Q570" s="35">
        <v>2910</v>
      </c>
      <c r="R570" s="87"/>
      <c r="S570" s="81"/>
      <c r="T570" s="82"/>
      <c r="U570" s="83"/>
      <c r="V570" s="84"/>
      <c r="W570" s="85"/>
      <c r="X570" s="86" t="s">
        <v>58</v>
      </c>
      <c r="Y570" s="77"/>
    </row>
    <row r="571" spans="1:25" ht="25.5">
      <c r="A571" s="27">
        <v>1263</v>
      </c>
      <c r="B571" s="64" t="s">
        <v>2356</v>
      </c>
      <c r="C571" s="29" t="s">
        <v>2357</v>
      </c>
      <c r="D571" s="66">
        <v>2012</v>
      </c>
      <c r="E571" s="30" t="s">
        <v>2343</v>
      </c>
      <c r="F571" s="27">
        <v>27</v>
      </c>
      <c r="G571" s="33" t="s">
        <v>2358</v>
      </c>
      <c r="H571" s="63"/>
      <c r="I571" s="31" t="s">
        <v>2049</v>
      </c>
      <c r="J571" s="27" t="s">
        <v>56</v>
      </c>
      <c r="K571" s="68"/>
      <c r="L571" s="68"/>
      <c r="M571" s="68"/>
      <c r="N571" s="68"/>
      <c r="O571" s="68"/>
      <c r="P571" s="65" t="s">
        <v>2359</v>
      </c>
      <c r="Q571" s="35">
        <v>5127</v>
      </c>
      <c r="R571" s="87"/>
      <c r="S571" s="81"/>
      <c r="T571" s="82"/>
      <c r="U571" s="83"/>
      <c r="V571" s="84"/>
      <c r="W571" s="85"/>
      <c r="X571" s="86" t="s">
        <v>58</v>
      </c>
      <c r="Y571" s="77"/>
    </row>
    <row r="572" spans="1:25" ht="38.25">
      <c r="A572" s="27">
        <v>1383</v>
      </c>
      <c r="B572" s="64" t="s">
        <v>2360</v>
      </c>
      <c r="C572" s="29" t="s">
        <v>2361</v>
      </c>
      <c r="D572" s="66">
        <v>2014</v>
      </c>
      <c r="E572" s="30" t="s">
        <v>2343</v>
      </c>
      <c r="F572" s="27">
        <v>27</v>
      </c>
      <c r="G572" s="33" t="s">
        <v>2362</v>
      </c>
      <c r="H572" s="63"/>
      <c r="I572" s="31" t="s">
        <v>2049</v>
      </c>
      <c r="J572" s="27" t="s">
        <v>56</v>
      </c>
      <c r="K572" s="68"/>
      <c r="L572" s="68"/>
      <c r="M572" s="68"/>
      <c r="N572" s="68"/>
      <c r="O572" s="68"/>
      <c r="P572" s="118" t="s">
        <v>62</v>
      </c>
      <c r="Q572" s="92"/>
      <c r="R572" s="87"/>
      <c r="S572" s="81"/>
      <c r="T572" s="82"/>
      <c r="U572" s="83"/>
      <c r="V572" s="84"/>
      <c r="W572" s="85"/>
      <c r="X572" s="86" t="s">
        <v>58</v>
      </c>
      <c r="Y572" s="77"/>
    </row>
    <row r="573" spans="1:25" ht="25.5">
      <c r="A573" s="27">
        <v>1035</v>
      </c>
      <c r="B573" s="64" t="s">
        <v>2363</v>
      </c>
      <c r="C573" s="29" t="s">
        <v>2364</v>
      </c>
      <c r="D573" s="66">
        <v>2001</v>
      </c>
      <c r="E573" s="30" t="s">
        <v>2365</v>
      </c>
      <c r="F573" s="27">
        <v>28</v>
      </c>
      <c r="G573" s="33" t="s">
        <v>2366</v>
      </c>
      <c r="H573" s="63"/>
      <c r="I573" s="31" t="s">
        <v>2367</v>
      </c>
      <c r="J573" s="27" t="s">
        <v>56</v>
      </c>
      <c r="K573" s="68"/>
      <c r="L573" s="68"/>
      <c r="M573" s="68"/>
      <c r="N573" s="68"/>
      <c r="O573" s="68"/>
      <c r="P573" s="118" t="s">
        <v>62</v>
      </c>
      <c r="Q573" s="92"/>
      <c r="R573" s="87"/>
      <c r="S573" s="81"/>
      <c r="T573" s="82"/>
      <c r="U573" s="83"/>
      <c r="V573" s="40" t="s">
        <v>1779</v>
      </c>
      <c r="W573" s="85"/>
      <c r="X573" s="86" t="s">
        <v>58</v>
      </c>
      <c r="Y573" s="77"/>
    </row>
    <row r="574" spans="1:25" ht="38.25">
      <c r="A574" s="27">
        <v>1335</v>
      </c>
      <c r="B574" s="64" t="s">
        <v>2368</v>
      </c>
      <c r="C574" s="29" t="s">
        <v>2369</v>
      </c>
      <c r="D574" s="66">
        <v>2013</v>
      </c>
      <c r="E574" s="30" t="s">
        <v>2365</v>
      </c>
      <c r="F574" s="27">
        <v>28</v>
      </c>
      <c r="G574" s="33" t="s">
        <v>2370</v>
      </c>
      <c r="H574" s="63"/>
      <c r="I574" s="31" t="s">
        <v>2367</v>
      </c>
      <c r="J574" s="27" t="s">
        <v>56</v>
      </c>
      <c r="K574" s="68"/>
      <c r="L574" s="68"/>
      <c r="M574" s="68"/>
      <c r="N574" s="68"/>
      <c r="O574" s="68"/>
      <c r="P574" s="65" t="s">
        <v>2371</v>
      </c>
      <c r="Q574" s="35">
        <v>5406</v>
      </c>
      <c r="R574" s="87"/>
      <c r="S574" s="81"/>
      <c r="T574" s="82"/>
      <c r="U574" s="83"/>
      <c r="V574" s="40" t="s">
        <v>1801</v>
      </c>
      <c r="W574" s="85"/>
      <c r="X574" s="86" t="s">
        <v>58</v>
      </c>
      <c r="Y574" s="77"/>
    </row>
    <row r="575" spans="1:25" ht="12.75">
      <c r="A575" s="27">
        <v>1183</v>
      </c>
      <c r="B575" s="64" t="s">
        <v>2372</v>
      </c>
      <c r="C575" s="29" t="s">
        <v>2373</v>
      </c>
      <c r="D575" s="66">
        <v>2010</v>
      </c>
      <c r="E575" s="30" t="s">
        <v>2365</v>
      </c>
      <c r="F575" s="27">
        <v>28</v>
      </c>
      <c r="G575" s="33" t="s">
        <v>2374</v>
      </c>
      <c r="H575" s="63"/>
      <c r="I575" s="31" t="s">
        <v>2375</v>
      </c>
      <c r="J575" s="27" t="s">
        <v>56</v>
      </c>
      <c r="K575" s="68"/>
      <c r="L575" s="68"/>
      <c r="M575" s="68"/>
      <c r="N575" s="68"/>
      <c r="O575" s="68"/>
      <c r="P575" s="118" t="s">
        <v>62</v>
      </c>
      <c r="Q575" s="92"/>
      <c r="R575" s="87"/>
      <c r="S575" s="81"/>
      <c r="T575" s="82"/>
      <c r="U575" s="83"/>
      <c r="V575" s="40" t="s">
        <v>58</v>
      </c>
      <c r="W575" s="85"/>
      <c r="X575" s="86" t="s">
        <v>58</v>
      </c>
      <c r="Y575" s="77"/>
    </row>
    <row r="576" spans="1:25" ht="25.5">
      <c r="A576" s="27">
        <v>1333</v>
      </c>
      <c r="B576" s="64" t="s">
        <v>2376</v>
      </c>
      <c r="C576" s="29" t="s">
        <v>2377</v>
      </c>
      <c r="D576" s="66">
        <v>2013</v>
      </c>
      <c r="E576" s="30" t="s">
        <v>2365</v>
      </c>
      <c r="F576" s="27">
        <v>28</v>
      </c>
      <c r="G576" s="33" t="s">
        <v>2378</v>
      </c>
      <c r="H576" s="63"/>
      <c r="I576" s="31" t="s">
        <v>2049</v>
      </c>
      <c r="J576" s="27" t="s">
        <v>56</v>
      </c>
      <c r="K576" s="68"/>
      <c r="L576" s="68"/>
      <c r="M576" s="68"/>
      <c r="N576" s="68"/>
      <c r="O576" s="68"/>
      <c r="P576" s="65" t="s">
        <v>2379</v>
      </c>
      <c r="Q576" s="35">
        <v>19</v>
      </c>
      <c r="R576" s="87"/>
      <c r="S576" s="37" t="s">
        <v>90</v>
      </c>
      <c r="T576" s="82"/>
      <c r="U576" s="39" t="s">
        <v>90</v>
      </c>
      <c r="V576" s="84"/>
      <c r="W576" s="85"/>
      <c r="X576" s="86" t="s">
        <v>58</v>
      </c>
      <c r="Y576" s="77"/>
    </row>
    <row r="577" spans="1:25" ht="25.5">
      <c r="A577" s="27">
        <v>1217</v>
      </c>
      <c r="B577" s="64" t="s">
        <v>2380</v>
      </c>
      <c r="C577" s="29" t="s">
        <v>2381</v>
      </c>
      <c r="D577" s="66">
        <v>2011</v>
      </c>
      <c r="E577" s="30" t="s">
        <v>2365</v>
      </c>
      <c r="F577" s="27">
        <v>28</v>
      </c>
      <c r="G577" s="33" t="s">
        <v>2382</v>
      </c>
      <c r="H577" s="63"/>
      <c r="I577" s="31" t="s">
        <v>2049</v>
      </c>
      <c r="J577" s="27" t="s">
        <v>1543</v>
      </c>
      <c r="K577" s="68"/>
      <c r="L577" s="68"/>
      <c r="M577" s="68"/>
      <c r="N577" s="68"/>
      <c r="O577" s="68"/>
      <c r="P577" s="65" t="s">
        <v>2383</v>
      </c>
      <c r="Q577" s="35">
        <v>331</v>
      </c>
      <c r="R577" s="87"/>
      <c r="S577" s="81"/>
      <c r="T577" s="82"/>
      <c r="U577" s="83"/>
      <c r="V577" s="84"/>
      <c r="W577" s="85"/>
      <c r="X577" s="86" t="s">
        <v>58</v>
      </c>
      <c r="Y577" s="77"/>
    </row>
    <row r="578" spans="1:25" ht="38.25">
      <c r="A578" s="27">
        <v>1218</v>
      </c>
      <c r="B578" s="64" t="s">
        <v>2384</v>
      </c>
      <c r="C578" s="29" t="s">
        <v>2385</v>
      </c>
      <c r="D578" s="66">
        <v>2011</v>
      </c>
      <c r="E578" s="30" t="s">
        <v>2365</v>
      </c>
      <c r="F578" s="27">
        <v>28</v>
      </c>
      <c r="G578" s="33" t="s">
        <v>2386</v>
      </c>
      <c r="H578" s="63"/>
      <c r="I578" s="31" t="s">
        <v>2049</v>
      </c>
      <c r="J578" s="27" t="s">
        <v>255</v>
      </c>
      <c r="K578" s="68"/>
      <c r="L578" s="68"/>
      <c r="M578" s="68"/>
      <c r="N578" s="68"/>
      <c r="O578" s="68"/>
      <c r="P578" s="65" t="s">
        <v>2387</v>
      </c>
      <c r="Q578" s="35">
        <v>1960</v>
      </c>
      <c r="R578" s="87"/>
      <c r="S578" s="81"/>
      <c r="T578" s="82"/>
      <c r="U578" s="83"/>
      <c r="V578" s="40" t="s">
        <v>58</v>
      </c>
      <c r="W578" s="85"/>
      <c r="X578" s="86" t="s">
        <v>58</v>
      </c>
      <c r="Y578" s="77"/>
    </row>
    <row r="579" spans="1:25" ht="38.25">
      <c r="A579" s="27">
        <v>1264</v>
      </c>
      <c r="B579" s="64" t="s">
        <v>2388</v>
      </c>
      <c r="C579" s="29" t="s">
        <v>2389</v>
      </c>
      <c r="D579" s="66">
        <v>2012</v>
      </c>
      <c r="E579" s="30" t="s">
        <v>2365</v>
      </c>
      <c r="F579" s="27">
        <v>28</v>
      </c>
      <c r="G579" s="33" t="s">
        <v>2390</v>
      </c>
      <c r="H579" s="63"/>
      <c r="I579" s="31" t="s">
        <v>2391</v>
      </c>
      <c r="J579" s="27" t="s">
        <v>1543</v>
      </c>
      <c r="K579" s="68"/>
      <c r="L579" s="68"/>
      <c r="M579" s="68"/>
      <c r="N579" s="68"/>
      <c r="O579" s="68"/>
      <c r="P579" s="118" t="s">
        <v>62</v>
      </c>
      <c r="Q579" s="92"/>
      <c r="R579" s="87"/>
      <c r="S579" s="81"/>
      <c r="T579" s="82"/>
      <c r="U579" s="83"/>
      <c r="V579" s="84"/>
      <c r="W579" s="41" t="s">
        <v>90</v>
      </c>
      <c r="X579" s="86" t="s">
        <v>58</v>
      </c>
      <c r="Y579" s="77"/>
    </row>
    <row r="580" spans="1:25" ht="25.5">
      <c r="A580" s="27">
        <v>1265</v>
      </c>
      <c r="B580" s="64" t="s">
        <v>2392</v>
      </c>
      <c r="C580" s="29" t="s">
        <v>2393</v>
      </c>
      <c r="D580" s="66">
        <v>2012</v>
      </c>
      <c r="E580" s="30" t="s">
        <v>2365</v>
      </c>
      <c r="F580" s="27">
        <v>28</v>
      </c>
      <c r="G580" s="33" t="s">
        <v>2394</v>
      </c>
      <c r="H580" s="63"/>
      <c r="I580" s="31" t="s">
        <v>2391</v>
      </c>
      <c r="J580" s="27" t="s">
        <v>80</v>
      </c>
      <c r="K580" s="68"/>
      <c r="L580" s="68"/>
      <c r="M580" s="68"/>
      <c r="N580" s="68"/>
      <c r="O580" s="68"/>
      <c r="P580" s="65" t="s">
        <v>2395</v>
      </c>
      <c r="Q580" s="35">
        <v>203</v>
      </c>
      <c r="R580" s="87"/>
      <c r="S580" s="81"/>
      <c r="T580" s="82"/>
      <c r="U580" s="83"/>
      <c r="V580" s="84"/>
      <c r="W580" s="41" t="s">
        <v>58</v>
      </c>
      <c r="X580" s="86" t="s">
        <v>90</v>
      </c>
      <c r="Y580" s="77"/>
    </row>
    <row r="581" spans="1:25" ht="63.75">
      <c r="A581" s="27">
        <v>1475</v>
      </c>
      <c r="B581" s="64" t="s">
        <v>2023</v>
      </c>
      <c r="C581" s="29" t="s">
        <v>2396</v>
      </c>
      <c r="D581" s="66">
        <v>2013</v>
      </c>
      <c r="E581" s="30" t="s">
        <v>2365</v>
      </c>
      <c r="F581" s="27">
        <v>28</v>
      </c>
      <c r="G581" s="33" t="s">
        <v>2397</v>
      </c>
      <c r="H581" s="63"/>
      <c r="I581" s="31" t="s">
        <v>2398</v>
      </c>
      <c r="J581" s="27" t="s">
        <v>56</v>
      </c>
      <c r="K581" s="68"/>
      <c r="L581" s="68"/>
      <c r="M581" s="68"/>
      <c r="N581" s="68"/>
      <c r="O581" s="68"/>
      <c r="P581" s="118" t="s">
        <v>62</v>
      </c>
      <c r="Q581" s="92"/>
      <c r="R581" s="87"/>
      <c r="S581" s="81"/>
      <c r="T581" s="82"/>
      <c r="U581" s="83"/>
      <c r="V581" s="40" t="s">
        <v>1779</v>
      </c>
      <c r="W581" s="85"/>
      <c r="X581" s="86" t="s">
        <v>58</v>
      </c>
      <c r="Y581" s="77"/>
    </row>
    <row r="582" spans="1:25" ht="25.5">
      <c r="A582" s="27">
        <v>1433</v>
      </c>
      <c r="B582" s="64" t="s">
        <v>2399</v>
      </c>
      <c r="C582" s="29" t="s">
        <v>2400</v>
      </c>
      <c r="D582" s="66">
        <v>2013</v>
      </c>
      <c r="E582" s="30" t="s">
        <v>2401</v>
      </c>
      <c r="F582" s="27">
        <v>29</v>
      </c>
      <c r="G582" s="33" t="s">
        <v>2402</v>
      </c>
      <c r="H582" s="63"/>
      <c r="I582" s="31" t="s">
        <v>2403</v>
      </c>
      <c r="J582" s="27" t="s">
        <v>67</v>
      </c>
      <c r="K582" s="68"/>
      <c r="L582" s="68"/>
      <c r="M582" s="68"/>
      <c r="N582" s="68"/>
      <c r="O582" s="68"/>
      <c r="P582" s="65" t="s">
        <v>2404</v>
      </c>
      <c r="Q582" s="35">
        <v>1098</v>
      </c>
      <c r="R582" s="87"/>
      <c r="S582" s="81"/>
      <c r="T582" s="82"/>
      <c r="U582" s="83"/>
      <c r="V582" s="84"/>
      <c r="W582" s="85"/>
      <c r="X582" s="86" t="s">
        <v>58</v>
      </c>
      <c r="Y582" s="77"/>
    </row>
    <row r="583" spans="1:25" ht="38.25">
      <c r="A583" s="27">
        <v>1154</v>
      </c>
      <c r="B583" s="64" t="s">
        <v>2405</v>
      </c>
      <c r="C583" s="29" t="s">
        <v>2406</v>
      </c>
      <c r="D583" s="66">
        <v>2009</v>
      </c>
      <c r="E583" s="30" t="s">
        <v>2401</v>
      </c>
      <c r="F583" s="27">
        <v>29</v>
      </c>
      <c r="G583" s="33" t="s">
        <v>2407</v>
      </c>
      <c r="H583" s="63"/>
      <c r="I583" s="31" t="s">
        <v>2403</v>
      </c>
      <c r="J583" s="27" t="s">
        <v>1543</v>
      </c>
      <c r="K583" s="68"/>
      <c r="L583" s="68"/>
      <c r="M583" s="68"/>
      <c r="N583" s="68"/>
      <c r="O583" s="68"/>
      <c r="P583" s="65" t="s">
        <v>2404</v>
      </c>
      <c r="Q583" s="35">
        <v>1098</v>
      </c>
      <c r="R583" s="87"/>
      <c r="S583" s="81"/>
      <c r="T583" s="82"/>
      <c r="U583" s="83"/>
      <c r="V583" s="84"/>
      <c r="W583" s="85"/>
      <c r="X583" s="86" t="s">
        <v>58</v>
      </c>
      <c r="Y583" s="77"/>
    </row>
    <row r="584" spans="1:25" ht="25.5">
      <c r="A584" s="27">
        <v>1219</v>
      </c>
      <c r="B584" s="64" t="s">
        <v>2408</v>
      </c>
      <c r="C584" s="29" t="s">
        <v>2409</v>
      </c>
      <c r="D584" s="66">
        <v>2011</v>
      </c>
      <c r="E584" s="30" t="s">
        <v>2401</v>
      </c>
      <c r="F584" s="27">
        <v>29</v>
      </c>
      <c r="G584" s="33" t="s">
        <v>2410</v>
      </c>
      <c r="H584" s="63"/>
      <c r="I584" s="31" t="s">
        <v>2411</v>
      </c>
      <c r="J584" s="27" t="s">
        <v>56</v>
      </c>
      <c r="K584" s="68"/>
      <c r="L584" s="68"/>
      <c r="M584" s="68"/>
      <c r="N584" s="68"/>
      <c r="O584" s="68"/>
      <c r="P584" s="65" t="s">
        <v>2412</v>
      </c>
      <c r="Q584" s="35" t="s">
        <v>2413</v>
      </c>
      <c r="R584" s="87"/>
      <c r="S584" s="81"/>
      <c r="T584" s="82"/>
      <c r="U584" s="83"/>
      <c r="V584" s="84"/>
      <c r="W584" s="85"/>
      <c r="X584" s="86" t="s">
        <v>58</v>
      </c>
      <c r="Y584" s="77"/>
    </row>
    <row r="585" spans="1:25" ht="25.5">
      <c r="A585" s="27">
        <v>1476</v>
      </c>
      <c r="B585" s="64" t="s">
        <v>2414</v>
      </c>
      <c r="C585" s="29" t="s">
        <v>2415</v>
      </c>
      <c r="D585" s="66">
        <v>2015</v>
      </c>
      <c r="E585" s="30" t="s">
        <v>2401</v>
      </c>
      <c r="F585" s="27">
        <v>29</v>
      </c>
      <c r="G585" s="90" t="s">
        <v>2416</v>
      </c>
      <c r="H585" s="63"/>
      <c r="I585" s="31" t="s">
        <v>2411</v>
      </c>
      <c r="J585" s="27" t="s">
        <v>56</v>
      </c>
      <c r="K585" s="68"/>
      <c r="L585" s="68"/>
      <c r="M585" s="68"/>
      <c r="N585" s="68"/>
      <c r="O585" s="68"/>
      <c r="P585" s="65" t="s">
        <v>2417</v>
      </c>
      <c r="Q585" s="35">
        <v>213</v>
      </c>
      <c r="R585" s="87"/>
      <c r="S585" s="81"/>
      <c r="T585" s="82"/>
      <c r="U585" s="83"/>
      <c r="V585" s="84"/>
      <c r="W585" s="85"/>
      <c r="X585" s="86" t="s">
        <v>1669</v>
      </c>
      <c r="Y585" s="77"/>
    </row>
    <row r="586" spans="1:25" ht="25.5">
      <c r="A586" s="27">
        <v>1266</v>
      </c>
      <c r="B586" s="64" t="s">
        <v>2418</v>
      </c>
      <c r="C586" s="78" t="str">
        <f>HYPERLINK("https://impactstory.org/","https://impactstory.org/")</f>
        <v>https://impactstory.org/</v>
      </c>
      <c r="D586" s="66">
        <v>2012</v>
      </c>
      <c r="E586" s="30" t="s">
        <v>2401</v>
      </c>
      <c r="F586" s="27">
        <v>29</v>
      </c>
      <c r="G586" s="33" t="s">
        <v>2411</v>
      </c>
      <c r="H586" s="63"/>
      <c r="I586" s="31" t="s">
        <v>2411</v>
      </c>
      <c r="J586" s="27" t="s">
        <v>56</v>
      </c>
      <c r="K586" s="68"/>
      <c r="L586" s="68"/>
      <c r="M586" s="68"/>
      <c r="N586" s="68"/>
      <c r="O586" s="68"/>
      <c r="P586" s="65" t="s">
        <v>2419</v>
      </c>
      <c r="Q586" s="35">
        <v>6345</v>
      </c>
      <c r="R586" s="87"/>
      <c r="S586" s="81"/>
      <c r="T586" s="82"/>
      <c r="U586" s="83"/>
      <c r="V586" s="84"/>
      <c r="W586" s="85"/>
      <c r="X586" s="86" t="s">
        <v>58</v>
      </c>
      <c r="Y586" s="77"/>
    </row>
    <row r="587" spans="1:25" ht="25.5">
      <c r="A587" s="27">
        <v>1386</v>
      </c>
      <c r="B587" s="64" t="s">
        <v>2420</v>
      </c>
      <c r="C587" s="29" t="s">
        <v>2421</v>
      </c>
      <c r="D587" s="66">
        <v>2014</v>
      </c>
      <c r="E587" s="30" t="s">
        <v>2401</v>
      </c>
      <c r="F587" s="27">
        <v>29</v>
      </c>
      <c r="G587" s="33" t="s">
        <v>2422</v>
      </c>
      <c r="H587" s="63"/>
      <c r="I587" s="31" t="s">
        <v>2411</v>
      </c>
      <c r="J587" s="27" t="s">
        <v>1543</v>
      </c>
      <c r="K587" s="68"/>
      <c r="L587" s="68"/>
      <c r="M587" s="68"/>
      <c r="N587" s="68"/>
      <c r="O587" s="68"/>
      <c r="P587" s="118" t="s">
        <v>62</v>
      </c>
      <c r="Q587" s="92"/>
      <c r="R587" s="87"/>
      <c r="S587" s="81"/>
      <c r="T587" s="82"/>
      <c r="U587" s="83"/>
      <c r="V587" s="84"/>
      <c r="W587" s="85"/>
      <c r="X587" s="86" t="s">
        <v>58</v>
      </c>
      <c r="Y587" s="77"/>
    </row>
    <row r="588" spans="1:25" ht="25.5">
      <c r="A588" s="27">
        <v>1220</v>
      </c>
      <c r="B588" s="64" t="s">
        <v>2423</v>
      </c>
      <c r="C588" s="29" t="s">
        <v>2424</v>
      </c>
      <c r="D588" s="66">
        <v>2011</v>
      </c>
      <c r="E588" s="30" t="s">
        <v>2401</v>
      </c>
      <c r="F588" s="27">
        <v>29</v>
      </c>
      <c r="G588" s="33" t="s">
        <v>2411</v>
      </c>
      <c r="H588" s="63"/>
      <c r="I588" s="31" t="s">
        <v>2411</v>
      </c>
      <c r="J588" s="27" t="s">
        <v>56</v>
      </c>
      <c r="K588" s="68"/>
      <c r="L588" s="68"/>
      <c r="M588" s="68"/>
      <c r="N588" s="68"/>
      <c r="O588" s="68"/>
      <c r="P588" s="65" t="s">
        <v>2425</v>
      </c>
      <c r="Q588" s="35">
        <v>1207</v>
      </c>
      <c r="R588" s="87"/>
      <c r="S588" s="81"/>
      <c r="T588" s="82"/>
      <c r="U588" s="83"/>
      <c r="V588" s="84"/>
      <c r="W588" s="85"/>
      <c r="X588" s="86" t="s">
        <v>58</v>
      </c>
      <c r="Y588" s="77"/>
    </row>
    <row r="589" spans="1:25" ht="38.25">
      <c r="A589" s="94">
        <v>1586</v>
      </c>
      <c r="B589" s="95" t="s">
        <v>2426</v>
      </c>
      <c r="C589" s="96" t="s">
        <v>2427</v>
      </c>
      <c r="D589" s="97">
        <v>2015</v>
      </c>
      <c r="E589" s="98" t="s">
        <v>2401</v>
      </c>
      <c r="F589" s="99">
        <v>29</v>
      </c>
      <c r="G589" s="100" t="s">
        <v>2428</v>
      </c>
      <c r="H589" s="63"/>
      <c r="I589" s="98" t="s">
        <v>2429</v>
      </c>
      <c r="J589" s="99" t="s">
        <v>56</v>
      </c>
      <c r="K589" s="68"/>
      <c r="L589" s="68"/>
      <c r="M589" s="68"/>
      <c r="N589" s="68"/>
      <c r="O589" s="68"/>
      <c r="P589" s="125" t="s">
        <v>62</v>
      </c>
      <c r="Q589" s="55"/>
      <c r="R589" s="103"/>
      <c r="S589" s="104"/>
      <c r="T589" s="58"/>
      <c r="U589" s="105"/>
      <c r="V589" s="60"/>
      <c r="W589" s="106"/>
      <c r="X589" s="132" t="s">
        <v>58</v>
      </c>
      <c r="Y589" s="77"/>
    </row>
    <row r="590" spans="1:25" ht="38.25">
      <c r="A590" s="27">
        <v>1387</v>
      </c>
      <c r="B590" s="64" t="s">
        <v>2430</v>
      </c>
      <c r="C590" s="29" t="s">
        <v>2431</v>
      </c>
      <c r="D590" s="66">
        <v>2014</v>
      </c>
      <c r="E590" s="30" t="s">
        <v>2401</v>
      </c>
      <c r="F590" s="27">
        <v>29</v>
      </c>
      <c r="G590" s="33" t="s">
        <v>2432</v>
      </c>
      <c r="H590" s="63"/>
      <c r="I590" s="31" t="s">
        <v>2345</v>
      </c>
      <c r="J590" s="27" t="s">
        <v>67</v>
      </c>
      <c r="K590" s="68"/>
      <c r="L590" s="68"/>
      <c r="M590" s="68"/>
      <c r="N590" s="68"/>
      <c r="O590" s="68"/>
      <c r="P590" s="118" t="s">
        <v>62</v>
      </c>
      <c r="Q590" s="92"/>
      <c r="R590" s="87"/>
      <c r="S590" s="81"/>
      <c r="T590" s="82"/>
      <c r="U590" s="39" t="s">
        <v>58</v>
      </c>
      <c r="V590" s="40" t="s">
        <v>58</v>
      </c>
      <c r="W590" s="85"/>
      <c r="X590" s="88"/>
      <c r="Y590" s="77"/>
    </row>
    <row r="591" spans="1:25" ht="12.75">
      <c r="A591" s="44">
        <v>1599</v>
      </c>
      <c r="B591" s="45" t="s">
        <v>2433</v>
      </c>
      <c r="C591" s="151" t="str">
        <f>HYPERLINK("http://depsy.org/","http://depsy.org/")</f>
        <v>http://depsy.org/</v>
      </c>
      <c r="D591" s="47">
        <v>2015</v>
      </c>
      <c r="E591" s="48" t="s">
        <v>2401</v>
      </c>
      <c r="F591" s="47">
        <v>29</v>
      </c>
      <c r="G591" s="49" t="s">
        <v>2434</v>
      </c>
      <c r="H591" s="50"/>
      <c r="I591" s="51" t="s">
        <v>2435</v>
      </c>
      <c r="J591" s="47" t="s">
        <v>56</v>
      </c>
      <c r="K591" s="52"/>
      <c r="L591" s="52"/>
      <c r="M591" s="52"/>
      <c r="N591" s="43"/>
      <c r="O591" s="176"/>
      <c r="P591" s="151" t="str">
        <f>HYPERLINK("https://twitter.com/depsy_org","https://twitter.com/depsy_org")</f>
        <v>https://twitter.com/depsy_org</v>
      </c>
      <c r="Q591" s="152">
        <v>211</v>
      </c>
      <c r="R591" s="119"/>
      <c r="S591" s="57"/>
      <c r="T591" s="58"/>
      <c r="U591" s="59"/>
      <c r="V591" s="60"/>
      <c r="W591" s="61"/>
      <c r="X591" s="177" t="s">
        <v>58</v>
      </c>
      <c r="Y591" s="63"/>
    </row>
    <row r="592" spans="1:25" ht="25.5">
      <c r="A592" s="27">
        <v>1385</v>
      </c>
      <c r="B592" s="64" t="s">
        <v>2436</v>
      </c>
      <c r="C592" s="29" t="s">
        <v>2437</v>
      </c>
      <c r="D592" s="66">
        <v>2014</v>
      </c>
      <c r="E592" s="30" t="s">
        <v>2401</v>
      </c>
      <c r="F592" s="27">
        <v>29</v>
      </c>
      <c r="G592" s="33" t="s">
        <v>2438</v>
      </c>
      <c r="H592" s="63"/>
      <c r="I592" s="31" t="s">
        <v>2439</v>
      </c>
      <c r="J592" s="27" t="s">
        <v>67</v>
      </c>
      <c r="K592" s="68"/>
      <c r="L592" s="68"/>
      <c r="M592" s="68"/>
      <c r="N592" s="68"/>
      <c r="O592" s="68"/>
      <c r="P592" s="118" t="s">
        <v>62</v>
      </c>
      <c r="Q592" s="92"/>
      <c r="R592" s="87"/>
      <c r="S592" s="81"/>
      <c r="T592" s="82"/>
      <c r="U592" s="83"/>
      <c r="V592" s="84"/>
      <c r="W592" s="85"/>
      <c r="X592" s="86" t="s">
        <v>58</v>
      </c>
      <c r="Y592" s="77"/>
    </row>
    <row r="593" spans="1:25" ht="25.5">
      <c r="A593" s="27">
        <v>1397</v>
      </c>
      <c r="B593" s="64" t="s">
        <v>2440</v>
      </c>
      <c r="C593" s="29" t="s">
        <v>2441</v>
      </c>
      <c r="D593" s="66">
        <v>2015</v>
      </c>
      <c r="E593" s="30" t="s">
        <v>2401</v>
      </c>
      <c r="F593" s="27">
        <v>29</v>
      </c>
      <c r="G593" s="33" t="s">
        <v>2442</v>
      </c>
      <c r="H593" s="63"/>
      <c r="I593" s="31" t="s">
        <v>2443</v>
      </c>
      <c r="J593" s="27" t="s">
        <v>255</v>
      </c>
      <c r="K593" s="68"/>
      <c r="L593" s="68"/>
      <c r="M593" s="68"/>
      <c r="N593" s="68"/>
      <c r="O593" s="68"/>
      <c r="P593" s="118" t="s">
        <v>62</v>
      </c>
      <c r="Q593" s="92"/>
      <c r="R593" s="87"/>
      <c r="S593" s="81"/>
      <c r="T593" s="82"/>
      <c r="U593" s="83"/>
      <c r="V593" s="84"/>
      <c r="W593" s="85"/>
      <c r="X593" s="86" t="s">
        <v>58</v>
      </c>
      <c r="Y593" s="77"/>
    </row>
    <row r="594" spans="1:25" ht="25.5">
      <c r="A594" s="27">
        <v>1092</v>
      </c>
      <c r="B594" s="64" t="s">
        <v>2444</v>
      </c>
      <c r="C594" s="29" t="s">
        <v>2445</v>
      </c>
      <c r="D594" s="66">
        <v>2006</v>
      </c>
      <c r="E594" s="30" t="s">
        <v>2401</v>
      </c>
      <c r="F594" s="27">
        <v>29</v>
      </c>
      <c r="G594" s="33" t="s">
        <v>2446</v>
      </c>
      <c r="H594" s="63"/>
      <c r="I594" s="31" t="s">
        <v>2443</v>
      </c>
      <c r="J594" s="27" t="s">
        <v>67</v>
      </c>
      <c r="K594" s="68"/>
      <c r="L594" s="68"/>
      <c r="M594" s="68"/>
      <c r="N594" s="68"/>
      <c r="O594" s="68"/>
      <c r="P594" s="118" t="s">
        <v>62</v>
      </c>
      <c r="Q594" s="92"/>
      <c r="R594" s="87"/>
      <c r="S594" s="81"/>
      <c r="T594" s="82"/>
      <c r="U594" s="83"/>
      <c r="V594" s="84"/>
      <c r="W594" s="85"/>
      <c r="X594" s="86" t="s">
        <v>58</v>
      </c>
      <c r="Y594" s="77"/>
    </row>
    <row r="595" spans="1:25" ht="25.5">
      <c r="A595" s="27">
        <v>1155</v>
      </c>
      <c r="B595" s="64" t="s">
        <v>2447</v>
      </c>
      <c r="C595" s="29" t="s">
        <v>2448</v>
      </c>
      <c r="D595" s="66">
        <v>2009</v>
      </c>
      <c r="E595" s="30" t="s">
        <v>2401</v>
      </c>
      <c r="F595" s="27">
        <v>29</v>
      </c>
      <c r="G595" s="33" t="s">
        <v>2449</v>
      </c>
      <c r="H595" s="63"/>
      <c r="I595" s="31" t="s">
        <v>2443</v>
      </c>
      <c r="J595" s="27" t="s">
        <v>67</v>
      </c>
      <c r="K595" s="68"/>
      <c r="L595" s="68"/>
      <c r="M595" s="68"/>
      <c r="N595" s="68"/>
      <c r="O595" s="68"/>
      <c r="P595" s="65" t="s">
        <v>2450</v>
      </c>
      <c r="Q595" s="35">
        <v>96</v>
      </c>
      <c r="R595" s="87"/>
      <c r="S595" s="81"/>
      <c r="T595" s="82"/>
      <c r="U595" s="83"/>
      <c r="V595" s="84"/>
      <c r="W595" s="85"/>
      <c r="X595" s="86" t="s">
        <v>58</v>
      </c>
      <c r="Y595" s="77"/>
    </row>
    <row r="596" spans="1:25" ht="38.25">
      <c r="A596" s="27">
        <v>1388</v>
      </c>
      <c r="B596" s="64" t="s">
        <v>2451</v>
      </c>
      <c r="C596" s="78" t="str">
        <f>HYPERLINK("http://openresearchbadges.org","http://mozillascience.org/contributorship-badges-a-new-project/")</f>
        <v>http://mozillascience.org/contributorship-badges-a-new-project/</v>
      </c>
      <c r="D596" s="66">
        <v>2014</v>
      </c>
      <c r="E596" s="30" t="s">
        <v>2452</v>
      </c>
      <c r="F596" s="27">
        <v>30</v>
      </c>
      <c r="G596" s="33" t="s">
        <v>2453</v>
      </c>
      <c r="H596" s="63"/>
      <c r="I596" s="31" t="s">
        <v>2454</v>
      </c>
      <c r="J596" s="27" t="s">
        <v>56</v>
      </c>
      <c r="K596" s="68"/>
      <c r="L596" s="68"/>
      <c r="M596" s="68"/>
      <c r="N596" s="68"/>
      <c r="O596" s="68"/>
      <c r="P596" s="65" t="s">
        <v>2455</v>
      </c>
      <c r="Q596" s="35">
        <v>7074</v>
      </c>
      <c r="R596" s="87"/>
      <c r="S596" s="81"/>
      <c r="T596" s="82"/>
      <c r="U596" s="83"/>
      <c r="V596" s="40" t="s">
        <v>58</v>
      </c>
      <c r="W596" s="41" t="s">
        <v>58</v>
      </c>
      <c r="X596" s="86" t="s">
        <v>2456</v>
      </c>
      <c r="Y596" s="77"/>
    </row>
    <row r="597" spans="1:25" ht="25.5">
      <c r="A597" s="27">
        <v>1003</v>
      </c>
      <c r="B597" s="64" t="s">
        <v>2457</v>
      </c>
      <c r="C597" s="29" t="s">
        <v>2458</v>
      </c>
      <c r="D597" s="66">
        <v>1964</v>
      </c>
      <c r="E597" s="30" t="s">
        <v>2452</v>
      </c>
      <c r="F597" s="27">
        <v>30</v>
      </c>
      <c r="G597" s="33" t="s">
        <v>2459</v>
      </c>
      <c r="H597" s="63"/>
      <c r="I597" s="31" t="s">
        <v>1867</v>
      </c>
      <c r="J597" s="27" t="s">
        <v>67</v>
      </c>
      <c r="K597" s="68"/>
      <c r="L597" s="68"/>
      <c r="M597" s="68"/>
      <c r="N597" s="68"/>
      <c r="O597" s="68"/>
      <c r="P597" s="65" t="s">
        <v>2460</v>
      </c>
      <c r="Q597" s="35">
        <v>2365</v>
      </c>
      <c r="R597" s="87"/>
      <c r="S597" s="81"/>
      <c r="T597" s="82"/>
      <c r="U597" s="83"/>
      <c r="V597" s="84"/>
      <c r="W597" s="85"/>
      <c r="X597" s="86" t="s">
        <v>58</v>
      </c>
      <c r="Y597" s="77"/>
    </row>
    <row r="598" spans="1:25" ht="25.5">
      <c r="A598" s="27">
        <v>1110</v>
      </c>
      <c r="B598" s="64" t="s">
        <v>2461</v>
      </c>
      <c r="C598" s="29" t="s">
        <v>2462</v>
      </c>
      <c r="D598" s="66">
        <v>2007</v>
      </c>
      <c r="E598" s="30" t="s">
        <v>2452</v>
      </c>
      <c r="F598" s="27">
        <v>30</v>
      </c>
      <c r="G598" s="33" t="s">
        <v>2463</v>
      </c>
      <c r="H598" s="63"/>
      <c r="I598" s="31" t="s">
        <v>2464</v>
      </c>
      <c r="J598" s="27" t="s">
        <v>67</v>
      </c>
      <c r="K598" s="68"/>
      <c r="L598" s="68"/>
      <c r="M598" s="68"/>
      <c r="N598" s="68"/>
      <c r="O598" s="68"/>
      <c r="P598" s="150" t="s">
        <v>2465</v>
      </c>
      <c r="Q598" s="178">
        <v>255</v>
      </c>
      <c r="R598" s="87"/>
      <c r="S598" s="81"/>
      <c r="T598" s="82"/>
      <c r="U598" s="83"/>
      <c r="V598" s="40" t="s">
        <v>90</v>
      </c>
      <c r="W598" s="85"/>
      <c r="X598" s="86" t="s">
        <v>58</v>
      </c>
      <c r="Y598" s="77"/>
    </row>
    <row r="599" spans="1:25" ht="25.5">
      <c r="A599" s="27">
        <v>1184</v>
      </c>
      <c r="B599" s="64" t="s">
        <v>2466</v>
      </c>
      <c r="C599" s="29" t="s">
        <v>2467</v>
      </c>
      <c r="D599" s="66">
        <v>2010</v>
      </c>
      <c r="E599" s="30" t="s">
        <v>2452</v>
      </c>
      <c r="F599" s="27">
        <v>30</v>
      </c>
      <c r="G599" s="33" t="s">
        <v>2468</v>
      </c>
      <c r="H599" s="63"/>
      <c r="I599" s="31" t="s">
        <v>2464</v>
      </c>
      <c r="J599" s="27" t="s">
        <v>67</v>
      </c>
      <c r="K599" s="68"/>
      <c r="L599" s="68"/>
      <c r="M599" s="68"/>
      <c r="N599" s="68"/>
      <c r="O599" s="68"/>
      <c r="P599" s="65" t="s">
        <v>2469</v>
      </c>
      <c r="Q599" s="35">
        <v>2835</v>
      </c>
      <c r="R599" s="87"/>
      <c r="S599" s="81"/>
      <c r="T599" s="82"/>
      <c r="U599" s="83"/>
      <c r="V599" s="84"/>
      <c r="W599" s="85"/>
      <c r="X599" s="86" t="s">
        <v>58</v>
      </c>
      <c r="Y599" s="63"/>
    </row>
    <row r="600" spans="1:25" ht="25.5">
      <c r="A600" s="27">
        <v>1185</v>
      </c>
      <c r="B600" s="64" t="s">
        <v>2470</v>
      </c>
      <c r="C600" s="29" t="s">
        <v>2467</v>
      </c>
      <c r="D600" s="66">
        <v>2010</v>
      </c>
      <c r="E600" s="30" t="s">
        <v>2452</v>
      </c>
      <c r="F600" s="27">
        <v>30</v>
      </c>
      <c r="G600" s="33" t="s">
        <v>2471</v>
      </c>
      <c r="H600" s="63"/>
      <c r="I600" s="31" t="s">
        <v>2464</v>
      </c>
      <c r="J600" s="27" t="s">
        <v>67</v>
      </c>
      <c r="K600" s="68"/>
      <c r="L600" s="68"/>
      <c r="M600" s="68"/>
      <c r="N600" s="68"/>
      <c r="O600" s="68"/>
      <c r="P600" s="65" t="s">
        <v>1332</v>
      </c>
      <c r="Q600" s="35">
        <v>512</v>
      </c>
      <c r="R600" s="87"/>
      <c r="S600" s="81"/>
      <c r="T600" s="82"/>
      <c r="U600" s="83"/>
      <c r="V600" s="84"/>
      <c r="W600" s="85"/>
      <c r="X600" s="86" t="s">
        <v>58</v>
      </c>
      <c r="Y600" s="77"/>
    </row>
    <row r="601" spans="1:25" ht="25.5">
      <c r="A601" s="27">
        <v>1156</v>
      </c>
      <c r="B601" s="64" t="s">
        <v>2472</v>
      </c>
      <c r="C601" s="29" t="s">
        <v>2473</v>
      </c>
      <c r="D601" s="66">
        <v>2009</v>
      </c>
      <c r="E601" s="30" t="s">
        <v>2452</v>
      </c>
      <c r="F601" s="27">
        <v>30</v>
      </c>
      <c r="G601" s="33" t="s">
        <v>2474</v>
      </c>
      <c r="H601" s="63"/>
      <c r="I601" s="31" t="s">
        <v>2475</v>
      </c>
      <c r="J601" s="27" t="s">
        <v>67</v>
      </c>
      <c r="K601" s="68"/>
      <c r="L601" s="68"/>
      <c r="M601" s="68"/>
      <c r="N601" s="68"/>
      <c r="O601" s="68"/>
      <c r="P601" s="65" t="s">
        <v>2476</v>
      </c>
      <c r="Q601" s="35">
        <v>308</v>
      </c>
      <c r="R601" s="87"/>
      <c r="S601" s="81"/>
      <c r="T601" s="82"/>
      <c r="U601" s="83"/>
      <c r="V601" s="84"/>
      <c r="W601" s="85"/>
      <c r="X601" s="86" t="s">
        <v>58</v>
      </c>
      <c r="Y601" s="77"/>
    </row>
    <row r="602" spans="1:25" ht="38.25">
      <c r="A602" s="94">
        <v>1588</v>
      </c>
      <c r="B602" s="95" t="s">
        <v>2477</v>
      </c>
      <c r="C602" s="96" t="s">
        <v>2478</v>
      </c>
      <c r="D602" s="97">
        <v>2014</v>
      </c>
      <c r="E602" s="98" t="s">
        <v>2452</v>
      </c>
      <c r="F602" s="99">
        <v>30</v>
      </c>
      <c r="G602" s="100" t="s">
        <v>2479</v>
      </c>
      <c r="H602" s="63"/>
      <c r="I602" s="98" t="s">
        <v>2475</v>
      </c>
      <c r="J602" s="99" t="s">
        <v>67</v>
      </c>
      <c r="K602" s="68"/>
      <c r="L602" s="68"/>
      <c r="M602" s="68"/>
      <c r="N602" s="68"/>
      <c r="O602" s="68"/>
      <c r="P602" s="125" t="s">
        <v>62</v>
      </c>
      <c r="Q602" s="55"/>
      <c r="R602" s="103"/>
      <c r="S602" s="104"/>
      <c r="T602" s="58"/>
      <c r="U602" s="105"/>
      <c r="V602" s="60"/>
      <c r="W602" s="106"/>
      <c r="X602" s="132" t="s">
        <v>58</v>
      </c>
      <c r="Y602" s="77"/>
    </row>
    <row r="603" spans="1:25" ht="38.25">
      <c r="A603" s="94">
        <v>1587</v>
      </c>
      <c r="B603" s="95" t="s">
        <v>2480</v>
      </c>
      <c r="C603" s="96" t="s">
        <v>2481</v>
      </c>
      <c r="D603" s="97">
        <v>2014</v>
      </c>
      <c r="E603" s="98" t="s">
        <v>2452</v>
      </c>
      <c r="F603" s="99">
        <v>30</v>
      </c>
      <c r="G603" s="100" t="s">
        <v>2482</v>
      </c>
      <c r="H603" s="63"/>
      <c r="I603" s="98" t="s">
        <v>2475</v>
      </c>
      <c r="J603" s="99" t="s">
        <v>2483</v>
      </c>
      <c r="K603" s="68"/>
      <c r="L603" s="68"/>
      <c r="M603" s="68"/>
      <c r="N603" s="68"/>
      <c r="O603" s="68"/>
      <c r="P603" s="101" t="s">
        <v>2484</v>
      </c>
      <c r="Q603" s="102">
        <v>485</v>
      </c>
      <c r="R603" s="103"/>
      <c r="S603" s="104"/>
      <c r="T603" s="143" t="s">
        <v>260</v>
      </c>
      <c r="U603" s="105"/>
      <c r="V603" s="60"/>
      <c r="W603" s="106"/>
      <c r="X603" s="132" t="s">
        <v>58</v>
      </c>
      <c r="Y603" s="77"/>
    </row>
    <row r="604" spans="1:25" ht="25.5">
      <c r="A604" s="27">
        <v>1157</v>
      </c>
      <c r="B604" s="64" t="s">
        <v>2485</v>
      </c>
      <c r="C604" s="29" t="s">
        <v>2486</v>
      </c>
      <c r="D604" s="66">
        <v>2009</v>
      </c>
      <c r="E604" s="30" t="s">
        <v>2452</v>
      </c>
      <c r="F604" s="27">
        <v>30</v>
      </c>
      <c r="G604" s="67" t="s">
        <v>2487</v>
      </c>
      <c r="H604" s="63" t="s">
        <v>84</v>
      </c>
      <c r="I604" s="31" t="s">
        <v>2475</v>
      </c>
      <c r="J604" s="27" t="s">
        <v>67</v>
      </c>
      <c r="K604" s="68"/>
      <c r="L604" s="68"/>
      <c r="M604" s="68"/>
      <c r="N604" s="68"/>
      <c r="O604" s="68"/>
      <c r="P604" s="65" t="s">
        <v>2488</v>
      </c>
      <c r="Q604" s="35">
        <v>254</v>
      </c>
      <c r="R604" s="87"/>
      <c r="S604" s="81"/>
      <c r="T604" s="82"/>
      <c r="U604" s="83"/>
      <c r="V604" s="84"/>
      <c r="W604" s="85"/>
      <c r="X604" s="86" t="s">
        <v>58</v>
      </c>
      <c r="Y604" s="77"/>
    </row>
    <row r="605" spans="1:25" ht="127.5">
      <c r="A605" s="179"/>
      <c r="B605" s="180" t="s">
        <v>2489</v>
      </c>
      <c r="C605" s="181" t="s">
        <v>2490</v>
      </c>
      <c r="D605" s="182">
        <v>2012</v>
      </c>
      <c r="E605" s="183" t="s">
        <v>771</v>
      </c>
      <c r="F605" s="182" t="s">
        <v>2491</v>
      </c>
      <c r="G605" s="183" t="s">
        <v>2492</v>
      </c>
      <c r="H605" s="184" t="s">
        <v>2493</v>
      </c>
      <c r="I605" s="63" t="s">
        <v>2494</v>
      </c>
      <c r="J605" s="182" t="s">
        <v>109</v>
      </c>
      <c r="K605" s="52" t="s">
        <v>109</v>
      </c>
      <c r="L605" s="52" t="s">
        <v>2495</v>
      </c>
      <c r="M605" s="52" t="s">
        <v>1989</v>
      </c>
      <c r="N605" s="52" t="s">
        <v>1990</v>
      </c>
      <c r="O605" s="52" t="s">
        <v>204</v>
      </c>
      <c r="P605" s="185"/>
      <c r="Q605" s="186">
        <v>4827</v>
      </c>
      <c r="R605" s="182" t="s">
        <v>58</v>
      </c>
      <c r="S605" s="182" t="s">
        <v>58</v>
      </c>
      <c r="T605" s="179"/>
      <c r="U605" s="182" t="s">
        <v>58</v>
      </c>
      <c r="V605" s="179"/>
      <c r="W605" s="182" t="s">
        <v>58</v>
      </c>
      <c r="X605" s="179"/>
      <c r="Y605" s="63" t="s">
        <v>2496</v>
      </c>
    </row>
    <row r="606" spans="1:25" ht="89.25">
      <c r="A606" s="68"/>
      <c r="B606" s="63" t="s">
        <v>2497</v>
      </c>
      <c r="C606" s="187" t="s">
        <v>2498</v>
      </c>
      <c r="D606" s="52" t="s">
        <v>2499</v>
      </c>
      <c r="E606" s="183" t="s">
        <v>2500</v>
      </c>
      <c r="F606" s="68"/>
      <c r="G606" s="77"/>
      <c r="H606" s="63" t="s">
        <v>2501</v>
      </c>
      <c r="I606" s="63" t="s">
        <v>2502</v>
      </c>
      <c r="J606" s="68"/>
      <c r="K606" s="68"/>
      <c r="L606" s="68"/>
      <c r="M606" s="68"/>
      <c r="N606" s="68"/>
      <c r="O606" s="68"/>
      <c r="P606" s="188" t="s">
        <v>2503</v>
      </c>
      <c r="Q606" s="189">
        <v>308</v>
      </c>
      <c r="R606" s="77"/>
      <c r="S606" s="77"/>
      <c r="T606" s="77"/>
      <c r="U606" s="77"/>
      <c r="V606" s="77"/>
      <c r="W606" s="77"/>
      <c r="X606" s="77"/>
      <c r="Y606" s="77"/>
    </row>
    <row r="607" spans="1:25" ht="216.75">
      <c r="A607" s="68"/>
      <c r="B607" s="63" t="s">
        <v>2504</v>
      </c>
      <c r="C607" s="187" t="s">
        <v>2505</v>
      </c>
      <c r="D607" s="52">
        <v>2014</v>
      </c>
      <c r="E607" s="183" t="s">
        <v>2506</v>
      </c>
      <c r="F607" s="52">
        <v>25</v>
      </c>
      <c r="G607" s="77"/>
      <c r="H607" s="63" t="s">
        <v>2507</v>
      </c>
      <c r="I607" s="63" t="s">
        <v>2508</v>
      </c>
      <c r="J607" s="52"/>
      <c r="K607" s="52" t="s">
        <v>67</v>
      </c>
      <c r="L607" s="52" t="s">
        <v>1988</v>
      </c>
      <c r="M607" s="52" t="s">
        <v>1989</v>
      </c>
      <c r="N607" s="52" t="s">
        <v>1990</v>
      </c>
      <c r="O607" s="52" t="s">
        <v>204</v>
      </c>
      <c r="P607" s="188" t="s">
        <v>2509</v>
      </c>
      <c r="Q607" s="182">
        <v>263</v>
      </c>
      <c r="R607" s="77"/>
      <c r="S607" s="77"/>
      <c r="T607" s="77"/>
      <c r="U607" s="77"/>
      <c r="V607" s="77"/>
      <c r="W607" s="63" t="s">
        <v>58</v>
      </c>
      <c r="X607" s="77"/>
      <c r="Y607" s="77"/>
    </row>
    <row r="608" spans="1:25" ht="25.5">
      <c r="A608" s="68"/>
      <c r="B608" s="63" t="s">
        <v>2510</v>
      </c>
      <c r="C608" s="187" t="s">
        <v>2511</v>
      </c>
      <c r="D608" s="52">
        <v>2014</v>
      </c>
      <c r="E608" s="190" t="s">
        <v>2512</v>
      </c>
      <c r="F608" s="52">
        <v>18</v>
      </c>
      <c r="G608" s="77"/>
      <c r="H608" s="191" t="s">
        <v>2513</v>
      </c>
      <c r="I608" s="77"/>
      <c r="J608" s="68"/>
      <c r="K608" s="52" t="s">
        <v>109</v>
      </c>
      <c r="L608" s="68"/>
      <c r="M608" s="68"/>
      <c r="N608" s="68"/>
      <c r="O608" s="68"/>
      <c r="P608" s="77"/>
      <c r="Q608" s="179"/>
      <c r="R608" s="77"/>
      <c r="S608" s="77"/>
      <c r="T608" s="77"/>
      <c r="U608" s="77"/>
      <c r="V608" s="77"/>
      <c r="W608" s="77"/>
      <c r="X608" s="77"/>
      <c r="Y608" s="77"/>
    </row>
    <row r="609" spans="1:25" ht="25.5">
      <c r="A609" s="68"/>
      <c r="B609" s="63" t="s">
        <v>2514</v>
      </c>
      <c r="C609" s="187" t="s">
        <v>2515</v>
      </c>
      <c r="D609" s="52">
        <v>2014</v>
      </c>
      <c r="E609" s="192" t="s">
        <v>1911</v>
      </c>
      <c r="F609" s="52">
        <v>24</v>
      </c>
      <c r="G609" s="77"/>
      <c r="H609" s="191" t="s">
        <v>2516</v>
      </c>
      <c r="I609" s="77"/>
      <c r="J609" s="68"/>
      <c r="K609" s="52" t="s">
        <v>109</v>
      </c>
      <c r="L609" s="68"/>
      <c r="M609" s="68"/>
      <c r="N609" s="68"/>
      <c r="O609" s="68"/>
      <c r="P609" s="77"/>
      <c r="Q609" s="179"/>
      <c r="R609" s="77"/>
      <c r="S609" s="77"/>
      <c r="T609" s="77"/>
      <c r="U609" s="77"/>
      <c r="V609" s="77"/>
      <c r="W609" s="77"/>
      <c r="X609" s="77"/>
      <c r="Y609" s="77"/>
    </row>
    <row r="610" spans="1:25" ht="76.5">
      <c r="A610" s="68"/>
      <c r="B610" s="63" t="s">
        <v>2517</v>
      </c>
      <c r="C610" s="187" t="s">
        <v>2518</v>
      </c>
      <c r="D610" s="52">
        <v>2003</v>
      </c>
      <c r="E610" s="183" t="s">
        <v>2519</v>
      </c>
      <c r="F610" s="52" t="s">
        <v>2520</v>
      </c>
      <c r="G610" s="77"/>
      <c r="H610" s="191" t="s">
        <v>2521</v>
      </c>
      <c r="I610" s="77"/>
      <c r="J610" s="68"/>
      <c r="K610" s="52" t="s">
        <v>109</v>
      </c>
      <c r="L610" s="68"/>
      <c r="M610" s="68"/>
      <c r="N610" s="52" t="s">
        <v>1990</v>
      </c>
      <c r="O610" s="52" t="s">
        <v>204</v>
      </c>
      <c r="P610" s="188" t="s">
        <v>2522</v>
      </c>
      <c r="Q610" s="182">
        <v>799</v>
      </c>
      <c r="R610" s="77"/>
      <c r="S610" s="77"/>
      <c r="T610" s="77"/>
      <c r="U610" s="77"/>
      <c r="V610" s="77"/>
      <c r="W610" s="77"/>
      <c r="X610" s="77"/>
      <c r="Y610" s="77"/>
    </row>
    <row r="611" spans="1:25" ht="69" customHeight="1">
      <c r="A611" s="68"/>
      <c r="B611" s="63" t="s">
        <v>2523</v>
      </c>
      <c r="C611" s="187" t="s">
        <v>2524</v>
      </c>
      <c r="D611" s="52">
        <v>2015</v>
      </c>
      <c r="E611" s="183" t="s">
        <v>2525</v>
      </c>
      <c r="F611" s="68"/>
      <c r="G611" s="63" t="s">
        <v>2526</v>
      </c>
      <c r="H611" s="191" t="s">
        <v>2527</v>
      </c>
      <c r="I611" s="63" t="s">
        <v>2528</v>
      </c>
      <c r="J611" s="52" t="s">
        <v>255</v>
      </c>
      <c r="K611" s="52" t="s">
        <v>109</v>
      </c>
      <c r="L611" s="52" t="s">
        <v>1988</v>
      </c>
      <c r="M611" s="52" t="s">
        <v>1989</v>
      </c>
      <c r="N611" s="52" t="s">
        <v>1990</v>
      </c>
      <c r="O611" s="52" t="s">
        <v>204</v>
      </c>
      <c r="P611" s="188" t="s">
        <v>2529</v>
      </c>
      <c r="Q611" s="182">
        <v>53</v>
      </c>
      <c r="R611" s="77"/>
      <c r="S611" s="63" t="s">
        <v>2530</v>
      </c>
      <c r="T611" s="77"/>
      <c r="U611" s="63" t="s">
        <v>2530</v>
      </c>
      <c r="V611" s="63" t="s">
        <v>2530</v>
      </c>
      <c r="W611" s="63" t="s">
        <v>2530</v>
      </c>
      <c r="X611" s="77"/>
      <c r="Y611" s="77"/>
    </row>
    <row r="612" spans="1:25" ht="51">
      <c r="A612" s="68"/>
      <c r="B612" s="63" t="s">
        <v>2531</v>
      </c>
      <c r="C612" s="187" t="s">
        <v>2532</v>
      </c>
      <c r="D612" s="52">
        <v>2014</v>
      </c>
      <c r="E612" s="183" t="s">
        <v>1109</v>
      </c>
      <c r="F612" s="52">
        <v>11</v>
      </c>
      <c r="G612" s="63" t="s">
        <v>2533</v>
      </c>
      <c r="H612" s="191" t="s">
        <v>2534</v>
      </c>
      <c r="I612" s="77"/>
      <c r="J612" s="68"/>
      <c r="K612" s="68"/>
      <c r="L612" s="68"/>
      <c r="M612" s="68"/>
      <c r="N612" s="68"/>
      <c r="O612" s="68"/>
      <c r="P612" s="188" t="s">
        <v>2535</v>
      </c>
      <c r="Q612" s="182">
        <v>425</v>
      </c>
      <c r="R612" s="77"/>
      <c r="S612" s="77"/>
      <c r="T612" s="63" t="s">
        <v>58</v>
      </c>
      <c r="U612" s="77"/>
      <c r="V612" s="77"/>
      <c r="W612" s="77"/>
      <c r="X612" s="77"/>
      <c r="Y612" s="77"/>
    </row>
    <row r="613" spans="1:25" ht="38.25">
      <c r="A613" s="68"/>
      <c r="B613" s="193" t="s">
        <v>2536</v>
      </c>
      <c r="C613" s="187" t="s">
        <v>2537</v>
      </c>
      <c r="D613" s="52">
        <v>2015</v>
      </c>
      <c r="E613" s="183" t="s">
        <v>2538</v>
      </c>
      <c r="F613" s="52">
        <v>0</v>
      </c>
      <c r="G613" s="63" t="s">
        <v>2539</v>
      </c>
      <c r="H613" s="191" t="s">
        <v>2540</v>
      </c>
      <c r="I613" s="63"/>
      <c r="J613" s="52" t="s">
        <v>56</v>
      </c>
      <c r="K613" s="68"/>
      <c r="L613" s="52" t="s">
        <v>2530</v>
      </c>
      <c r="M613" s="52" t="s">
        <v>2530</v>
      </c>
      <c r="N613" s="52" t="s">
        <v>2530</v>
      </c>
      <c r="O613" s="52" t="s">
        <v>2530</v>
      </c>
      <c r="P613" s="188" t="s">
        <v>2541</v>
      </c>
      <c r="Q613" s="182">
        <v>19</v>
      </c>
      <c r="R613" s="63" t="s">
        <v>2530</v>
      </c>
      <c r="S613" s="63" t="s">
        <v>2530</v>
      </c>
      <c r="T613" s="63" t="s">
        <v>2530</v>
      </c>
      <c r="U613" s="63" t="s">
        <v>2530</v>
      </c>
      <c r="V613" s="63" t="s">
        <v>2530</v>
      </c>
      <c r="W613" s="63" t="s">
        <v>2530</v>
      </c>
      <c r="X613" s="77"/>
      <c r="Y613" s="77"/>
    </row>
    <row r="614" spans="1:25" ht="63.75">
      <c r="A614" s="68"/>
      <c r="B614" s="193" t="s">
        <v>2542</v>
      </c>
      <c r="C614" s="187" t="s">
        <v>2543</v>
      </c>
      <c r="D614" s="52">
        <v>2003</v>
      </c>
      <c r="E614" s="183" t="s">
        <v>2544</v>
      </c>
      <c r="F614" s="52">
        <v>2</v>
      </c>
      <c r="G614" s="183" t="s">
        <v>2545</v>
      </c>
      <c r="H614" s="194"/>
      <c r="I614" s="77"/>
      <c r="J614" s="52" t="s">
        <v>67</v>
      </c>
      <c r="K614" s="68"/>
      <c r="L614" s="68"/>
      <c r="M614" s="68"/>
      <c r="N614" s="68"/>
      <c r="O614" s="68"/>
      <c r="P614" s="77"/>
      <c r="Q614" s="179"/>
      <c r="R614" s="63" t="s">
        <v>2530</v>
      </c>
      <c r="S614" s="77"/>
      <c r="T614" s="77"/>
      <c r="U614" s="77"/>
      <c r="V614" s="77"/>
      <c r="W614" s="63" t="s">
        <v>2530</v>
      </c>
      <c r="X614" s="63" t="s">
        <v>2530</v>
      </c>
      <c r="Y614" s="77"/>
    </row>
    <row r="615" spans="1:25" ht="127.5">
      <c r="A615" s="179"/>
      <c r="B615" s="63" t="s">
        <v>2546</v>
      </c>
      <c r="C615" s="195" t="s">
        <v>2547</v>
      </c>
      <c r="D615" s="182">
        <v>2009</v>
      </c>
      <c r="E615" s="183" t="s">
        <v>186</v>
      </c>
      <c r="F615" s="182">
        <v>3</v>
      </c>
      <c r="G615" s="63" t="s">
        <v>2548</v>
      </c>
      <c r="H615" s="196"/>
      <c r="I615" s="197" t="s">
        <v>2549</v>
      </c>
      <c r="J615" s="198"/>
      <c r="K615" s="198"/>
      <c r="L615" s="199" t="s">
        <v>1988</v>
      </c>
      <c r="M615" s="198"/>
      <c r="N615" s="199" t="s">
        <v>1990</v>
      </c>
      <c r="O615" s="198"/>
      <c r="P615" s="180" t="s">
        <v>2550</v>
      </c>
      <c r="Q615" s="179"/>
      <c r="R615" s="200"/>
      <c r="S615" s="200"/>
      <c r="T615" s="200"/>
      <c r="U615" s="200"/>
      <c r="V615" s="200"/>
      <c r="W615" s="200"/>
      <c r="X615" s="200"/>
      <c r="Y615" s="201"/>
    </row>
    <row r="616" spans="1:25" ht="38.25">
      <c r="A616" s="179"/>
      <c r="B616" s="63" t="s">
        <v>2551</v>
      </c>
      <c r="C616" s="195" t="s">
        <v>2552</v>
      </c>
      <c r="D616" s="182">
        <v>2013</v>
      </c>
      <c r="E616" s="183" t="s">
        <v>2553</v>
      </c>
      <c r="F616" s="182">
        <v>9</v>
      </c>
      <c r="G616" s="63" t="s">
        <v>2554</v>
      </c>
      <c r="H616" s="202" t="s">
        <v>2555</v>
      </c>
      <c r="I616" s="197" t="s">
        <v>2556</v>
      </c>
      <c r="J616" s="199" t="s">
        <v>56</v>
      </c>
      <c r="K616" s="199" t="s">
        <v>1543</v>
      </c>
      <c r="L616" s="199" t="s">
        <v>2557</v>
      </c>
      <c r="M616" s="199" t="s">
        <v>2557</v>
      </c>
      <c r="N616" s="199" t="s">
        <v>2558</v>
      </c>
      <c r="O616" s="199" t="s">
        <v>2558</v>
      </c>
      <c r="P616" s="181" t="s">
        <v>2559</v>
      </c>
      <c r="Q616" s="182">
        <v>18</v>
      </c>
      <c r="R616" s="200"/>
      <c r="S616" s="197" t="s">
        <v>2560</v>
      </c>
      <c r="T616" s="200"/>
      <c r="U616" s="200"/>
      <c r="V616" s="200"/>
      <c r="W616" s="197" t="s">
        <v>2560</v>
      </c>
      <c r="X616" s="200"/>
      <c r="Y616" s="203" t="s">
        <v>2561</v>
      </c>
    </row>
    <row r="617" spans="1:25" ht="38.25">
      <c r="A617" s="179"/>
      <c r="B617" s="63" t="s">
        <v>2562</v>
      </c>
      <c r="C617" s="195" t="s">
        <v>2563</v>
      </c>
      <c r="D617" s="182">
        <v>1995</v>
      </c>
      <c r="E617" s="183" t="s">
        <v>2564</v>
      </c>
      <c r="F617" s="179"/>
      <c r="G617" s="63" t="s">
        <v>2565</v>
      </c>
      <c r="H617" s="196"/>
      <c r="I617" s="200"/>
      <c r="J617" s="199" t="s">
        <v>67</v>
      </c>
      <c r="K617" s="199" t="s">
        <v>109</v>
      </c>
      <c r="L617" s="199" t="s">
        <v>2530</v>
      </c>
      <c r="M617" s="199" t="s">
        <v>2530</v>
      </c>
      <c r="N617" s="199" t="s">
        <v>2566</v>
      </c>
      <c r="O617" s="199" t="s">
        <v>2558</v>
      </c>
      <c r="P617" s="180" t="s">
        <v>2567</v>
      </c>
      <c r="Q617" s="179"/>
      <c r="R617" s="200"/>
      <c r="S617" s="200"/>
      <c r="T617" s="200"/>
      <c r="U617" s="197" t="s">
        <v>2530</v>
      </c>
      <c r="V617" s="197" t="s">
        <v>2530</v>
      </c>
      <c r="W617" s="197" t="s">
        <v>2530</v>
      </c>
      <c r="X617" s="200"/>
      <c r="Y617" s="201"/>
    </row>
    <row r="618" spans="1:25" ht="12.75">
      <c r="A618" s="179"/>
      <c r="B618" s="77"/>
      <c r="C618" s="204"/>
      <c r="D618" s="179"/>
      <c r="E618" s="136"/>
      <c r="F618" s="179"/>
      <c r="G618" s="77"/>
      <c r="H618" s="196"/>
      <c r="I618" s="200"/>
      <c r="J618" s="198"/>
      <c r="K618" s="198"/>
      <c r="L618" s="198"/>
      <c r="M618" s="198"/>
      <c r="N618" s="198"/>
      <c r="O618" s="198"/>
      <c r="P618" s="43"/>
      <c r="Q618" s="179"/>
      <c r="R618" s="200"/>
      <c r="S618" s="200"/>
      <c r="T618" s="200"/>
      <c r="U618" s="200"/>
      <c r="V618" s="200"/>
      <c r="W618" s="200"/>
      <c r="X618" s="200"/>
      <c r="Y618" s="201"/>
    </row>
    <row r="619" spans="1:25" ht="25.5">
      <c r="A619" s="179"/>
      <c r="B619" s="63" t="s">
        <v>2568</v>
      </c>
      <c r="C619" s="204"/>
      <c r="D619" s="179"/>
      <c r="E619" s="136"/>
      <c r="F619" s="179"/>
      <c r="G619" s="77"/>
      <c r="H619" s="196"/>
      <c r="I619" s="200"/>
      <c r="J619" s="198"/>
      <c r="K619" s="198"/>
      <c r="L619" s="198"/>
      <c r="M619" s="198"/>
      <c r="N619" s="198"/>
      <c r="O619" s="198"/>
      <c r="P619" s="43"/>
      <c r="Q619" s="179"/>
      <c r="R619" s="200"/>
      <c r="S619" s="200"/>
      <c r="T619" s="200"/>
      <c r="U619" s="200"/>
      <c r="V619" s="200"/>
      <c r="W619" s="200"/>
      <c r="X619" s="200"/>
      <c r="Y619" s="201"/>
    </row>
    <row r="620" spans="1:25" ht="12.75">
      <c r="A620" s="179"/>
      <c r="B620" s="77"/>
      <c r="C620" s="204"/>
      <c r="D620" s="179"/>
      <c r="E620" s="136"/>
      <c r="F620" s="179"/>
      <c r="G620" s="77"/>
      <c r="H620" s="196"/>
      <c r="I620" s="200"/>
      <c r="J620" s="198"/>
      <c r="K620" s="198"/>
      <c r="L620" s="198"/>
      <c r="M620" s="198"/>
      <c r="N620" s="198"/>
      <c r="O620" s="198"/>
      <c r="P620" s="43"/>
      <c r="Q620" s="179"/>
      <c r="R620" s="200"/>
      <c r="S620" s="200"/>
      <c r="T620" s="200"/>
      <c r="U620" s="200"/>
      <c r="V620" s="200"/>
      <c r="W620" s="200"/>
      <c r="X620" s="200"/>
      <c r="Y620" s="201"/>
    </row>
    <row r="621" spans="1:25" ht="12.75">
      <c r="A621" s="179"/>
      <c r="B621" s="77"/>
      <c r="C621" s="204"/>
      <c r="D621" s="179"/>
      <c r="E621" s="136"/>
      <c r="F621" s="179"/>
      <c r="G621" s="77"/>
      <c r="H621" s="196"/>
      <c r="I621" s="200"/>
      <c r="J621" s="198"/>
      <c r="K621" s="198"/>
      <c r="L621" s="198"/>
      <c r="M621" s="198"/>
      <c r="N621" s="198"/>
      <c r="O621" s="198"/>
      <c r="P621" s="43"/>
      <c r="Q621" s="179"/>
      <c r="R621" s="200"/>
      <c r="S621" s="200"/>
      <c r="T621" s="200"/>
      <c r="U621" s="200"/>
      <c r="V621" s="200"/>
      <c r="W621" s="200"/>
      <c r="X621" s="200"/>
      <c r="Y621" s="201"/>
    </row>
    <row r="622" spans="1:25" ht="12.75">
      <c r="A622" s="179"/>
      <c r="B622" s="77"/>
      <c r="C622" s="204"/>
      <c r="D622" s="179"/>
      <c r="E622" s="136"/>
      <c r="F622" s="179"/>
      <c r="G622" s="77"/>
      <c r="H622" s="196"/>
      <c r="I622" s="200"/>
      <c r="J622" s="198"/>
      <c r="K622" s="198"/>
      <c r="L622" s="198"/>
      <c r="M622" s="198"/>
      <c r="N622" s="198"/>
      <c r="O622" s="198"/>
      <c r="P622" s="43"/>
      <c r="Q622" s="179"/>
      <c r="R622" s="200"/>
      <c r="S622" s="200"/>
      <c r="T622" s="200"/>
      <c r="U622" s="200"/>
      <c r="V622" s="200"/>
      <c r="W622" s="200"/>
      <c r="X622" s="200"/>
      <c r="Y622" s="201"/>
    </row>
    <row r="623" spans="1:25" ht="12.75">
      <c r="A623" s="179"/>
      <c r="B623" s="77"/>
      <c r="C623" s="204"/>
      <c r="D623" s="179"/>
      <c r="E623" s="136"/>
      <c r="F623" s="179"/>
      <c r="G623" s="77"/>
      <c r="H623" s="196"/>
      <c r="I623" s="200"/>
      <c r="J623" s="198"/>
      <c r="K623" s="198"/>
      <c r="L623" s="198"/>
      <c r="M623" s="198"/>
      <c r="N623" s="198"/>
      <c r="O623" s="198"/>
      <c r="P623" s="43"/>
      <c r="Q623" s="179"/>
      <c r="R623" s="200"/>
      <c r="S623" s="200"/>
      <c r="T623" s="200"/>
      <c r="U623" s="200"/>
      <c r="V623" s="200"/>
      <c r="W623" s="200"/>
      <c r="X623" s="200"/>
      <c r="Y623" s="201"/>
    </row>
    <row r="624" spans="1:25" ht="12.75">
      <c r="A624" s="179"/>
      <c r="B624" s="77"/>
      <c r="C624" s="204"/>
      <c r="D624" s="179"/>
      <c r="E624" s="136"/>
      <c r="F624" s="179"/>
      <c r="G624" s="77"/>
      <c r="H624" s="196"/>
      <c r="I624" s="200"/>
      <c r="J624" s="198"/>
      <c r="K624" s="198"/>
      <c r="L624" s="198"/>
      <c r="M624" s="198"/>
      <c r="N624" s="198"/>
      <c r="O624" s="198"/>
      <c r="P624" s="43"/>
      <c r="Q624" s="179"/>
      <c r="R624" s="200"/>
      <c r="S624" s="200"/>
      <c r="T624" s="200"/>
      <c r="U624" s="200"/>
      <c r="V624" s="200"/>
      <c r="W624" s="200"/>
      <c r="X624" s="200"/>
      <c r="Y624" s="201"/>
    </row>
    <row r="625" spans="1:25" ht="12.75">
      <c r="A625" s="179"/>
      <c r="B625" s="77"/>
      <c r="C625" s="204"/>
      <c r="D625" s="179"/>
      <c r="E625" s="136"/>
      <c r="F625" s="179"/>
      <c r="G625" s="77"/>
      <c r="H625" s="196"/>
      <c r="I625" s="200"/>
      <c r="J625" s="198"/>
      <c r="K625" s="198"/>
      <c r="L625" s="198"/>
      <c r="M625" s="198"/>
      <c r="N625" s="198"/>
      <c r="O625" s="198"/>
      <c r="P625" s="43"/>
      <c r="Q625" s="179"/>
      <c r="R625" s="200"/>
      <c r="S625" s="200"/>
      <c r="T625" s="200"/>
      <c r="U625" s="200"/>
      <c r="V625" s="200"/>
      <c r="W625" s="200"/>
      <c r="X625" s="200"/>
      <c r="Y625" s="201"/>
    </row>
    <row r="626" spans="1:25" ht="12.75">
      <c r="A626" s="179"/>
      <c r="B626" s="77"/>
      <c r="C626" s="204"/>
      <c r="D626" s="179"/>
      <c r="E626" s="136"/>
      <c r="F626" s="179"/>
      <c r="G626" s="77"/>
      <c r="H626" s="196"/>
      <c r="I626" s="200"/>
      <c r="J626" s="198"/>
      <c r="K626" s="198"/>
      <c r="L626" s="198"/>
      <c r="M626" s="198"/>
      <c r="N626" s="198"/>
      <c r="O626" s="198"/>
      <c r="P626" s="43"/>
      <c r="Q626" s="179"/>
      <c r="R626" s="200"/>
      <c r="S626" s="200"/>
      <c r="T626" s="200"/>
      <c r="U626" s="200"/>
      <c r="V626" s="200"/>
      <c r="W626" s="200"/>
      <c r="X626" s="200"/>
      <c r="Y626" s="201"/>
    </row>
    <row r="627" spans="1:25" ht="12.75">
      <c r="A627" s="179"/>
      <c r="B627" s="77"/>
      <c r="C627" s="204"/>
      <c r="D627" s="179"/>
      <c r="E627" s="136"/>
      <c r="F627" s="179"/>
      <c r="G627" s="77"/>
      <c r="H627" s="196"/>
      <c r="I627" s="200"/>
      <c r="J627" s="198"/>
      <c r="K627" s="198"/>
      <c r="L627" s="198"/>
      <c r="M627" s="198"/>
      <c r="N627" s="198"/>
      <c r="O627" s="198"/>
      <c r="P627" s="43"/>
      <c r="Q627" s="179"/>
      <c r="R627" s="200"/>
      <c r="S627" s="200"/>
      <c r="T627" s="200"/>
      <c r="U627" s="200"/>
      <c r="V627" s="200"/>
      <c r="W627" s="200"/>
      <c r="X627" s="200"/>
      <c r="Y627" s="201"/>
    </row>
    <row r="628" spans="1:25" ht="12.75">
      <c r="A628" s="179"/>
      <c r="B628" s="77"/>
      <c r="C628" s="204"/>
      <c r="D628" s="179"/>
      <c r="E628" s="136"/>
      <c r="F628" s="179"/>
      <c r="G628" s="77"/>
      <c r="H628" s="196"/>
      <c r="I628" s="200"/>
      <c r="J628" s="198"/>
      <c r="K628" s="198"/>
      <c r="L628" s="198"/>
      <c r="M628" s="198"/>
      <c r="N628" s="198"/>
      <c r="O628" s="198"/>
      <c r="P628" s="43"/>
      <c r="Q628" s="179"/>
      <c r="R628" s="200"/>
      <c r="S628" s="200"/>
      <c r="T628" s="200"/>
      <c r="U628" s="200"/>
      <c r="V628" s="200"/>
      <c r="W628" s="200"/>
      <c r="X628" s="200"/>
      <c r="Y628" s="201"/>
    </row>
    <row r="629" spans="1:25" ht="12.75">
      <c r="A629" s="179"/>
      <c r="B629" s="77"/>
      <c r="C629" s="204"/>
      <c r="D629" s="179"/>
      <c r="E629" s="136"/>
      <c r="F629" s="179"/>
      <c r="G629" s="77"/>
      <c r="H629" s="196"/>
      <c r="I629" s="200"/>
      <c r="J629" s="198"/>
      <c r="K629" s="198"/>
      <c r="L629" s="198"/>
      <c r="M629" s="198"/>
      <c r="N629" s="198"/>
      <c r="O629" s="198"/>
      <c r="P629" s="43"/>
      <c r="Q629" s="179"/>
      <c r="R629" s="200"/>
      <c r="S629" s="200"/>
      <c r="T629" s="200"/>
      <c r="U629" s="200"/>
      <c r="V629" s="200"/>
      <c r="W629" s="200"/>
      <c r="X629" s="200"/>
      <c r="Y629" s="201"/>
    </row>
    <row r="630" spans="1:25" ht="12.75">
      <c r="A630" s="179"/>
      <c r="B630" s="77"/>
      <c r="C630" s="204"/>
      <c r="D630" s="179"/>
      <c r="E630" s="136"/>
      <c r="F630" s="179"/>
      <c r="G630" s="77"/>
      <c r="H630" s="196"/>
      <c r="I630" s="200"/>
      <c r="J630" s="198"/>
      <c r="K630" s="198"/>
      <c r="L630" s="198"/>
      <c r="M630" s="198"/>
      <c r="N630" s="198"/>
      <c r="O630" s="198"/>
      <c r="P630" s="43"/>
      <c r="Q630" s="179"/>
      <c r="R630" s="200"/>
      <c r="S630" s="200"/>
      <c r="T630" s="200"/>
      <c r="U630" s="200"/>
      <c r="V630" s="200"/>
      <c r="W630" s="200"/>
      <c r="X630" s="200"/>
      <c r="Y630" s="201"/>
    </row>
    <row r="631" spans="1:25" ht="12.75">
      <c r="A631" s="179"/>
      <c r="B631" s="77"/>
      <c r="C631" s="204"/>
      <c r="D631" s="179"/>
      <c r="E631" s="136"/>
      <c r="F631" s="179"/>
      <c r="G631" s="77"/>
      <c r="H631" s="196"/>
      <c r="I631" s="200"/>
      <c r="J631" s="198"/>
      <c r="K631" s="198"/>
      <c r="L631" s="198"/>
      <c r="M631" s="198"/>
      <c r="N631" s="198"/>
      <c r="O631" s="198"/>
      <c r="P631" s="43"/>
      <c r="Q631" s="179"/>
      <c r="R631" s="200"/>
      <c r="S631" s="200"/>
      <c r="T631" s="200"/>
      <c r="U631" s="200"/>
      <c r="V631" s="200"/>
      <c r="W631" s="200"/>
      <c r="X631" s="200"/>
      <c r="Y631" s="201"/>
    </row>
    <row r="632" spans="1:25" ht="12.75">
      <c r="A632" s="179"/>
      <c r="B632" s="77"/>
      <c r="C632" s="204"/>
      <c r="D632" s="179"/>
      <c r="E632" s="136"/>
      <c r="F632" s="179"/>
      <c r="G632" s="77"/>
      <c r="H632" s="196"/>
      <c r="I632" s="200"/>
      <c r="J632" s="198"/>
      <c r="K632" s="198"/>
      <c r="L632" s="198"/>
      <c r="M632" s="198"/>
      <c r="N632" s="198"/>
      <c r="O632" s="198"/>
      <c r="P632" s="43"/>
      <c r="Q632" s="179"/>
      <c r="R632" s="200"/>
      <c r="S632" s="200"/>
      <c r="T632" s="200"/>
      <c r="U632" s="200"/>
      <c r="V632" s="200"/>
      <c r="W632" s="200"/>
      <c r="X632" s="200"/>
      <c r="Y632" s="201"/>
    </row>
    <row r="633" spans="1:25" ht="12.75">
      <c r="A633" s="179"/>
      <c r="B633" s="77"/>
      <c r="C633" s="204"/>
      <c r="D633" s="179"/>
      <c r="E633" s="136"/>
      <c r="F633" s="179"/>
      <c r="G633" s="77"/>
      <c r="H633" s="196"/>
      <c r="I633" s="200"/>
      <c r="J633" s="198"/>
      <c r="K633" s="198"/>
      <c r="L633" s="198"/>
      <c r="M633" s="198"/>
      <c r="N633" s="198"/>
      <c r="O633" s="198"/>
      <c r="P633" s="43"/>
      <c r="Q633" s="179"/>
      <c r="R633" s="200"/>
      <c r="S633" s="200"/>
      <c r="T633" s="200"/>
      <c r="U633" s="200"/>
      <c r="V633" s="200"/>
      <c r="W633" s="200"/>
      <c r="X633" s="200"/>
      <c r="Y633" s="201"/>
    </row>
    <row r="634" spans="1:25" ht="12.75">
      <c r="A634" s="179"/>
      <c r="B634" s="77"/>
      <c r="C634" s="204"/>
      <c r="D634" s="179"/>
      <c r="E634" s="136"/>
      <c r="F634" s="179"/>
      <c r="G634" s="77"/>
      <c r="H634" s="196"/>
      <c r="I634" s="200"/>
      <c r="J634" s="198"/>
      <c r="K634" s="198"/>
      <c r="L634" s="198"/>
      <c r="M634" s="198"/>
      <c r="N634" s="198"/>
      <c r="O634" s="198"/>
      <c r="P634" s="43"/>
      <c r="Q634" s="179"/>
      <c r="R634" s="200"/>
      <c r="S634" s="200"/>
      <c r="T634" s="200"/>
      <c r="U634" s="200"/>
      <c r="V634" s="200"/>
      <c r="W634" s="200"/>
      <c r="X634" s="200"/>
      <c r="Y634" s="201"/>
    </row>
    <row r="635" spans="1:25" ht="12.75">
      <c r="A635" s="179"/>
      <c r="B635" s="77"/>
      <c r="C635" s="204"/>
      <c r="D635" s="179"/>
      <c r="E635" s="136"/>
      <c r="F635" s="179"/>
      <c r="G635" s="77"/>
      <c r="H635" s="196"/>
      <c r="I635" s="200"/>
      <c r="J635" s="198"/>
      <c r="K635" s="198"/>
      <c r="L635" s="198"/>
      <c r="M635" s="198"/>
      <c r="N635" s="198"/>
      <c r="O635" s="198"/>
      <c r="P635" s="43"/>
      <c r="Q635" s="179"/>
      <c r="R635" s="200"/>
      <c r="S635" s="200"/>
      <c r="T635" s="200"/>
      <c r="U635" s="200"/>
      <c r="V635" s="200"/>
      <c r="W635" s="200"/>
      <c r="X635" s="200"/>
      <c r="Y635" s="201"/>
    </row>
    <row r="636" spans="1:25" ht="12.75">
      <c r="A636" s="179"/>
      <c r="B636" s="77"/>
      <c r="C636" s="204"/>
      <c r="D636" s="179"/>
      <c r="E636" s="136"/>
      <c r="F636" s="179"/>
      <c r="G636" s="77"/>
      <c r="H636" s="196"/>
      <c r="I636" s="200"/>
      <c r="J636" s="198"/>
      <c r="K636" s="198"/>
      <c r="L636" s="198"/>
      <c r="M636" s="198"/>
      <c r="N636" s="198"/>
      <c r="O636" s="198"/>
      <c r="P636" s="43"/>
      <c r="Q636" s="179"/>
      <c r="R636" s="200"/>
      <c r="S636" s="200"/>
      <c r="T636" s="200"/>
      <c r="U636" s="200"/>
      <c r="V636" s="200"/>
      <c r="W636" s="200"/>
      <c r="X636" s="200"/>
      <c r="Y636" s="201"/>
    </row>
    <row r="637" spans="1:25" ht="12.75">
      <c r="A637" s="179"/>
      <c r="B637" s="77"/>
      <c r="C637" s="204"/>
      <c r="D637" s="179"/>
      <c r="E637" s="136"/>
      <c r="F637" s="179"/>
      <c r="G637" s="77"/>
      <c r="H637" s="196"/>
      <c r="I637" s="200"/>
      <c r="J637" s="198"/>
      <c r="K637" s="198"/>
      <c r="L637" s="198"/>
      <c r="M637" s="198"/>
      <c r="N637" s="198"/>
      <c r="O637" s="198"/>
      <c r="P637" s="43"/>
      <c r="Q637" s="179"/>
      <c r="R637" s="200"/>
      <c r="S637" s="200"/>
      <c r="T637" s="200"/>
      <c r="U637" s="200"/>
      <c r="V637" s="200"/>
      <c r="W637" s="200"/>
      <c r="X637" s="200"/>
      <c r="Y637" s="201"/>
    </row>
    <row r="638" spans="1:25" ht="12.75">
      <c r="A638" s="179"/>
      <c r="B638" s="77"/>
      <c r="C638" s="204"/>
      <c r="D638" s="179"/>
      <c r="E638" s="136"/>
      <c r="F638" s="179"/>
      <c r="G638" s="77"/>
      <c r="H638" s="196"/>
      <c r="I638" s="200"/>
      <c r="J638" s="198"/>
      <c r="K638" s="198"/>
      <c r="L638" s="198"/>
      <c r="M638" s="198"/>
      <c r="N638" s="198"/>
      <c r="O638" s="198"/>
      <c r="P638" s="43"/>
      <c r="Q638" s="179"/>
      <c r="R638" s="200"/>
      <c r="S638" s="200"/>
      <c r="T638" s="200"/>
      <c r="U638" s="200"/>
      <c r="V638" s="200"/>
      <c r="W638" s="200"/>
      <c r="X638" s="200"/>
      <c r="Y638" s="201"/>
    </row>
    <row r="639" spans="1:25" ht="12.75">
      <c r="A639" s="179"/>
      <c r="B639" s="77"/>
      <c r="C639" s="204"/>
      <c r="D639" s="179"/>
      <c r="E639" s="136"/>
      <c r="F639" s="179"/>
      <c r="G639" s="77"/>
      <c r="H639" s="196"/>
      <c r="I639" s="200"/>
      <c r="J639" s="198"/>
      <c r="K639" s="198"/>
      <c r="L639" s="198"/>
      <c r="M639" s="198"/>
      <c r="N639" s="198"/>
      <c r="O639" s="198"/>
      <c r="P639" s="43"/>
      <c r="Q639" s="179"/>
      <c r="R639" s="200"/>
      <c r="S639" s="200"/>
      <c r="T639" s="200"/>
      <c r="U639" s="200"/>
      <c r="V639" s="200"/>
      <c r="W639" s="200"/>
      <c r="X639" s="200"/>
      <c r="Y639" s="201"/>
    </row>
    <row r="640" spans="1:25" ht="12.75">
      <c r="A640" s="179"/>
      <c r="B640" s="77"/>
      <c r="C640" s="204"/>
      <c r="D640" s="179"/>
      <c r="E640" s="136"/>
      <c r="F640" s="179"/>
      <c r="G640" s="77"/>
      <c r="H640" s="196"/>
      <c r="I640" s="200"/>
      <c r="J640" s="198"/>
      <c r="K640" s="198"/>
      <c r="L640" s="198"/>
      <c r="M640" s="198"/>
      <c r="N640" s="198"/>
      <c r="O640" s="198"/>
      <c r="P640" s="43"/>
      <c r="Q640" s="179"/>
      <c r="R640" s="200"/>
      <c r="S640" s="200"/>
      <c r="T640" s="200"/>
      <c r="U640" s="200"/>
      <c r="V640" s="200"/>
      <c r="W640" s="200"/>
      <c r="X640" s="200"/>
      <c r="Y640" s="201"/>
    </row>
    <row r="641" spans="1:25" ht="12.75">
      <c r="A641" s="179"/>
      <c r="B641" s="77"/>
      <c r="C641" s="204"/>
      <c r="D641" s="179"/>
      <c r="E641" s="136"/>
      <c r="F641" s="179"/>
      <c r="G641" s="77"/>
      <c r="H641" s="196"/>
      <c r="I641" s="200"/>
      <c r="J641" s="198"/>
      <c r="K641" s="198"/>
      <c r="L641" s="198"/>
      <c r="M641" s="198"/>
      <c r="N641" s="198"/>
      <c r="O641" s="198"/>
      <c r="P641" s="43"/>
      <c r="Q641" s="179"/>
      <c r="R641" s="200"/>
      <c r="S641" s="200"/>
      <c r="T641" s="200"/>
      <c r="U641" s="200"/>
      <c r="V641" s="200"/>
      <c r="W641" s="200"/>
      <c r="X641" s="200"/>
      <c r="Y641" s="201"/>
    </row>
    <row r="642" spans="1:25" ht="12.75">
      <c r="A642" s="179"/>
      <c r="B642" s="77"/>
      <c r="C642" s="204"/>
      <c r="D642" s="179"/>
      <c r="E642" s="136"/>
      <c r="F642" s="179"/>
      <c r="G642" s="77"/>
      <c r="H642" s="196"/>
      <c r="I642" s="200"/>
      <c r="J642" s="198"/>
      <c r="K642" s="198"/>
      <c r="L642" s="198"/>
      <c r="M642" s="198"/>
      <c r="N642" s="198"/>
      <c r="O642" s="198"/>
      <c r="P642" s="43"/>
      <c r="Q642" s="179"/>
      <c r="R642" s="200"/>
      <c r="S642" s="200"/>
      <c r="T642" s="200"/>
      <c r="U642" s="200"/>
      <c r="V642" s="200"/>
      <c r="W642" s="200"/>
      <c r="X642" s="200"/>
      <c r="Y642" s="201"/>
    </row>
    <row r="643" spans="1:25" ht="12.75">
      <c r="A643" s="179"/>
      <c r="B643" s="77"/>
      <c r="C643" s="204"/>
      <c r="D643" s="179"/>
      <c r="E643" s="136"/>
      <c r="F643" s="179"/>
      <c r="G643" s="77"/>
      <c r="H643" s="196"/>
      <c r="I643" s="200"/>
      <c r="J643" s="198"/>
      <c r="K643" s="198"/>
      <c r="L643" s="198"/>
      <c r="M643" s="198"/>
      <c r="N643" s="198"/>
      <c r="O643" s="198"/>
      <c r="P643" s="43"/>
      <c r="Q643" s="179"/>
      <c r="R643" s="200"/>
      <c r="S643" s="200"/>
      <c r="T643" s="200"/>
      <c r="U643" s="200"/>
      <c r="V643" s="200"/>
      <c r="W643" s="200"/>
      <c r="X643" s="200"/>
      <c r="Y643" s="201"/>
    </row>
    <row r="644" spans="1:25" ht="12.75">
      <c r="A644" s="179"/>
      <c r="B644" s="77"/>
      <c r="C644" s="204"/>
      <c r="D644" s="179"/>
      <c r="E644" s="136"/>
      <c r="F644" s="179"/>
      <c r="G644" s="77"/>
      <c r="H644" s="196"/>
      <c r="I644" s="200"/>
      <c r="J644" s="198"/>
      <c r="K644" s="198"/>
      <c r="L644" s="198"/>
      <c r="M644" s="198"/>
      <c r="N644" s="198"/>
      <c r="O644" s="198"/>
      <c r="P644" s="43"/>
      <c r="Q644" s="179"/>
      <c r="R644" s="200"/>
      <c r="S644" s="200"/>
      <c r="T644" s="200"/>
      <c r="U644" s="200"/>
      <c r="V644" s="200"/>
      <c r="W644" s="200"/>
      <c r="X644" s="200"/>
      <c r="Y644" s="201"/>
    </row>
    <row r="645" spans="1:25" ht="12.75">
      <c r="A645" s="179"/>
      <c r="B645" s="77"/>
      <c r="C645" s="204"/>
      <c r="D645" s="179"/>
      <c r="E645" s="136"/>
      <c r="F645" s="179"/>
      <c r="G645" s="77"/>
      <c r="H645" s="196"/>
      <c r="I645" s="200"/>
      <c r="J645" s="198"/>
      <c r="K645" s="198"/>
      <c r="L645" s="198"/>
      <c r="M645" s="198"/>
      <c r="N645" s="198"/>
      <c r="O645" s="198"/>
      <c r="P645" s="43"/>
      <c r="Q645" s="179"/>
      <c r="R645" s="200"/>
      <c r="S645" s="200"/>
      <c r="T645" s="200"/>
      <c r="U645" s="200"/>
      <c r="V645" s="200"/>
      <c r="W645" s="200"/>
      <c r="X645" s="200"/>
      <c r="Y645" s="201"/>
    </row>
    <row r="646" spans="1:25" ht="12.75">
      <c r="A646" s="179"/>
      <c r="B646" s="77"/>
      <c r="C646" s="204"/>
      <c r="D646" s="179"/>
      <c r="E646" s="136"/>
      <c r="F646" s="179"/>
      <c r="G646" s="77"/>
      <c r="H646" s="196"/>
      <c r="I646" s="200"/>
      <c r="J646" s="198"/>
      <c r="K646" s="198"/>
      <c r="L646" s="198"/>
      <c r="M646" s="198"/>
      <c r="N646" s="198"/>
      <c r="O646" s="198"/>
      <c r="P646" s="43"/>
      <c r="Q646" s="179"/>
      <c r="R646" s="200"/>
      <c r="S646" s="200"/>
      <c r="T646" s="200"/>
      <c r="U646" s="200"/>
      <c r="V646" s="200"/>
      <c r="W646" s="200"/>
      <c r="X646" s="200"/>
      <c r="Y646" s="201"/>
    </row>
    <row r="647" spans="1:25" ht="12.75">
      <c r="A647" s="179"/>
      <c r="B647" s="77"/>
      <c r="C647" s="204"/>
      <c r="D647" s="179"/>
      <c r="E647" s="136"/>
      <c r="F647" s="179"/>
      <c r="G647" s="77"/>
      <c r="H647" s="196"/>
      <c r="I647" s="200"/>
      <c r="J647" s="198"/>
      <c r="K647" s="198"/>
      <c r="L647" s="198"/>
      <c r="M647" s="198"/>
      <c r="N647" s="198"/>
      <c r="O647" s="198"/>
      <c r="P647" s="43"/>
      <c r="Q647" s="179"/>
      <c r="R647" s="200"/>
      <c r="S647" s="200"/>
      <c r="T647" s="200"/>
      <c r="U647" s="200"/>
      <c r="V647" s="200"/>
      <c r="W647" s="200"/>
      <c r="X647" s="200"/>
      <c r="Y647" s="201"/>
    </row>
    <row r="648" spans="1:25" ht="12.75">
      <c r="A648" s="179"/>
      <c r="B648" s="77"/>
      <c r="C648" s="204"/>
      <c r="D648" s="179"/>
      <c r="E648" s="136"/>
      <c r="F648" s="179"/>
      <c r="G648" s="77"/>
      <c r="H648" s="196"/>
      <c r="I648" s="200"/>
      <c r="J648" s="198"/>
      <c r="K648" s="198"/>
      <c r="L648" s="198"/>
      <c r="M648" s="198"/>
      <c r="N648" s="198"/>
      <c r="O648" s="198"/>
      <c r="P648" s="43"/>
      <c r="Q648" s="179"/>
      <c r="R648" s="200"/>
      <c r="S648" s="200"/>
      <c r="T648" s="200"/>
      <c r="U648" s="200"/>
      <c r="V648" s="200"/>
      <c r="W648" s="200"/>
      <c r="X648" s="200"/>
      <c r="Y648" s="201"/>
    </row>
    <row r="649" spans="1:25" ht="12.75">
      <c r="A649" s="179"/>
      <c r="B649" s="77"/>
      <c r="C649" s="204"/>
      <c r="D649" s="179"/>
      <c r="E649" s="136"/>
      <c r="F649" s="179"/>
      <c r="G649" s="77"/>
      <c r="H649" s="196"/>
      <c r="I649" s="200"/>
      <c r="J649" s="198"/>
      <c r="K649" s="198"/>
      <c r="L649" s="198"/>
      <c r="M649" s="198"/>
      <c r="N649" s="198"/>
      <c r="O649" s="198"/>
      <c r="P649" s="43"/>
      <c r="Q649" s="179"/>
      <c r="R649" s="200"/>
      <c r="S649" s="200"/>
      <c r="T649" s="200"/>
      <c r="U649" s="200"/>
      <c r="V649" s="200"/>
      <c r="W649" s="200"/>
      <c r="X649" s="200"/>
      <c r="Y649" s="201"/>
    </row>
    <row r="650" spans="1:25" ht="12.75">
      <c r="A650" s="179"/>
      <c r="B650" s="77"/>
      <c r="C650" s="204"/>
      <c r="D650" s="179"/>
      <c r="E650" s="136"/>
      <c r="F650" s="179"/>
      <c r="G650" s="77"/>
      <c r="H650" s="196"/>
      <c r="I650" s="200"/>
      <c r="J650" s="198"/>
      <c r="K650" s="198"/>
      <c r="L650" s="198"/>
      <c r="M650" s="198"/>
      <c r="N650" s="198"/>
      <c r="O650" s="198"/>
      <c r="P650" s="43"/>
      <c r="Q650" s="179"/>
      <c r="R650" s="200"/>
      <c r="S650" s="200"/>
      <c r="T650" s="200"/>
      <c r="U650" s="200"/>
      <c r="V650" s="200"/>
      <c r="W650" s="200"/>
      <c r="X650" s="200"/>
      <c r="Y650" s="201"/>
    </row>
    <row r="651" spans="1:25" ht="12.75">
      <c r="A651" s="179"/>
      <c r="B651" s="77"/>
      <c r="C651" s="204"/>
      <c r="D651" s="179"/>
      <c r="E651" s="136"/>
      <c r="F651" s="179"/>
      <c r="G651" s="77"/>
      <c r="H651" s="196"/>
      <c r="I651" s="200"/>
      <c r="J651" s="198"/>
      <c r="K651" s="198"/>
      <c r="L651" s="198"/>
      <c r="M651" s="198"/>
      <c r="N651" s="198"/>
      <c r="O651" s="198"/>
      <c r="P651" s="43"/>
      <c r="Q651" s="179"/>
      <c r="R651" s="200"/>
      <c r="S651" s="200"/>
      <c r="T651" s="200"/>
      <c r="U651" s="200"/>
      <c r="V651" s="200"/>
      <c r="W651" s="200"/>
      <c r="X651" s="200"/>
      <c r="Y651" s="201"/>
    </row>
    <row r="652" spans="1:25" ht="12.75">
      <c r="A652" s="179"/>
      <c r="B652" s="77"/>
      <c r="C652" s="204"/>
      <c r="D652" s="179"/>
      <c r="E652" s="136"/>
      <c r="F652" s="179"/>
      <c r="G652" s="77"/>
      <c r="H652" s="196"/>
      <c r="I652" s="200"/>
      <c r="J652" s="198"/>
      <c r="K652" s="198"/>
      <c r="L652" s="198"/>
      <c r="M652" s="198"/>
      <c r="N652" s="198"/>
      <c r="O652" s="198"/>
      <c r="P652" s="43"/>
      <c r="Q652" s="179"/>
      <c r="R652" s="200"/>
      <c r="S652" s="200"/>
      <c r="T652" s="200"/>
      <c r="U652" s="200"/>
      <c r="V652" s="200"/>
      <c r="W652" s="200"/>
      <c r="X652" s="200"/>
      <c r="Y652" s="201"/>
    </row>
    <row r="653" spans="1:25" ht="12.75">
      <c r="A653" s="179"/>
      <c r="B653" s="77"/>
      <c r="C653" s="204"/>
      <c r="D653" s="179"/>
      <c r="E653" s="136"/>
      <c r="F653" s="179"/>
      <c r="G653" s="77"/>
      <c r="H653" s="196"/>
      <c r="I653" s="200"/>
      <c r="J653" s="198"/>
      <c r="K653" s="198"/>
      <c r="L653" s="198"/>
      <c r="M653" s="198"/>
      <c r="N653" s="198"/>
      <c r="O653" s="198"/>
      <c r="P653" s="43"/>
      <c r="Q653" s="179"/>
      <c r="R653" s="200"/>
      <c r="S653" s="200"/>
      <c r="T653" s="200"/>
      <c r="U653" s="200"/>
      <c r="V653" s="200"/>
      <c r="W653" s="200"/>
      <c r="X653" s="200"/>
      <c r="Y653" s="201"/>
    </row>
    <row r="654" spans="1:25" ht="12.75">
      <c r="A654" s="179"/>
      <c r="B654" s="77"/>
      <c r="C654" s="204"/>
      <c r="D654" s="179"/>
      <c r="E654" s="136"/>
      <c r="F654" s="179"/>
      <c r="G654" s="77"/>
      <c r="H654" s="196"/>
      <c r="I654" s="200"/>
      <c r="J654" s="198"/>
      <c r="K654" s="198"/>
      <c r="L654" s="198"/>
      <c r="M654" s="198"/>
      <c r="N654" s="198"/>
      <c r="O654" s="198"/>
      <c r="P654" s="43"/>
      <c r="Q654" s="179"/>
      <c r="R654" s="200"/>
      <c r="S654" s="200"/>
      <c r="T654" s="200"/>
      <c r="U654" s="200"/>
      <c r="V654" s="200"/>
      <c r="W654" s="200"/>
      <c r="X654" s="200"/>
      <c r="Y654" s="201"/>
    </row>
    <row r="655" spans="1:25" ht="12.75">
      <c r="A655" s="179"/>
      <c r="B655" s="77"/>
      <c r="C655" s="204"/>
      <c r="D655" s="179"/>
      <c r="E655" s="136"/>
      <c r="F655" s="179"/>
      <c r="G655" s="77"/>
      <c r="H655" s="196"/>
      <c r="I655" s="200"/>
      <c r="J655" s="198"/>
      <c r="K655" s="198"/>
      <c r="L655" s="198"/>
      <c r="M655" s="198"/>
      <c r="N655" s="198"/>
      <c r="O655" s="198"/>
      <c r="P655" s="43"/>
      <c r="Q655" s="179"/>
      <c r="R655" s="200"/>
      <c r="S655" s="200"/>
      <c r="T655" s="200"/>
      <c r="U655" s="200"/>
      <c r="V655" s="200"/>
      <c r="W655" s="200"/>
      <c r="X655" s="200"/>
      <c r="Y655" s="201"/>
    </row>
    <row r="656" spans="1:25" ht="12.75">
      <c r="A656" s="179"/>
      <c r="B656" s="77"/>
      <c r="C656" s="204"/>
      <c r="D656" s="179"/>
      <c r="E656" s="136"/>
      <c r="F656" s="179"/>
      <c r="G656" s="77"/>
      <c r="H656" s="196"/>
      <c r="I656" s="200"/>
      <c r="J656" s="198"/>
      <c r="K656" s="198"/>
      <c r="L656" s="198"/>
      <c r="M656" s="198"/>
      <c r="N656" s="198"/>
      <c r="O656" s="198"/>
      <c r="P656" s="43"/>
      <c r="Q656" s="179"/>
      <c r="R656" s="200"/>
      <c r="S656" s="200"/>
      <c r="T656" s="200"/>
      <c r="U656" s="200"/>
      <c r="V656" s="200"/>
      <c r="W656" s="200"/>
      <c r="X656" s="200"/>
      <c r="Y656" s="201"/>
    </row>
    <row r="657" spans="1:25" ht="12.75">
      <c r="A657" s="179"/>
      <c r="B657" s="77"/>
      <c r="C657" s="204"/>
      <c r="D657" s="179"/>
      <c r="E657" s="136"/>
      <c r="F657" s="179"/>
      <c r="G657" s="77"/>
      <c r="H657" s="196"/>
      <c r="I657" s="200"/>
      <c r="J657" s="198"/>
      <c r="K657" s="198"/>
      <c r="L657" s="198"/>
      <c r="M657" s="198"/>
      <c r="N657" s="198"/>
      <c r="O657" s="198"/>
      <c r="P657" s="43"/>
      <c r="Q657" s="179"/>
      <c r="R657" s="200"/>
      <c r="S657" s="200"/>
      <c r="T657" s="200"/>
      <c r="U657" s="200"/>
      <c r="V657" s="200"/>
      <c r="W657" s="200"/>
      <c r="X657" s="200"/>
      <c r="Y657" s="201"/>
    </row>
    <row r="658" spans="1:25" ht="12.75">
      <c r="A658" s="179"/>
      <c r="B658" s="77"/>
      <c r="C658" s="204"/>
      <c r="D658" s="179"/>
      <c r="E658" s="136"/>
      <c r="F658" s="179"/>
      <c r="G658" s="77"/>
      <c r="H658" s="196"/>
      <c r="I658" s="200"/>
      <c r="J658" s="198"/>
      <c r="K658" s="198"/>
      <c r="L658" s="198"/>
      <c r="M658" s="198"/>
      <c r="N658" s="198"/>
      <c r="O658" s="198"/>
      <c r="P658" s="43"/>
      <c r="Q658" s="179"/>
      <c r="R658" s="200"/>
      <c r="S658" s="200"/>
      <c r="T658" s="200"/>
      <c r="U658" s="200"/>
      <c r="V658" s="200"/>
      <c r="W658" s="200"/>
      <c r="X658" s="200"/>
      <c r="Y658" s="201"/>
    </row>
    <row r="659" spans="1:25" ht="12.75">
      <c r="A659" s="179"/>
      <c r="B659" s="77"/>
      <c r="C659" s="204"/>
      <c r="D659" s="179"/>
      <c r="E659" s="136"/>
      <c r="F659" s="179"/>
      <c r="G659" s="77"/>
      <c r="H659" s="196"/>
      <c r="I659" s="200"/>
      <c r="J659" s="198"/>
      <c r="K659" s="198"/>
      <c r="L659" s="198"/>
      <c r="M659" s="198"/>
      <c r="N659" s="198"/>
      <c r="O659" s="198"/>
      <c r="P659" s="43"/>
      <c r="Q659" s="179"/>
      <c r="R659" s="200"/>
      <c r="S659" s="200"/>
      <c r="T659" s="200"/>
      <c r="U659" s="200"/>
      <c r="V659" s="200"/>
      <c r="W659" s="200"/>
      <c r="X659" s="200"/>
      <c r="Y659" s="201"/>
    </row>
    <row r="660" spans="1:25" ht="12.75">
      <c r="A660" s="179"/>
      <c r="B660" s="77"/>
      <c r="C660" s="204"/>
      <c r="D660" s="179"/>
      <c r="E660" s="136"/>
      <c r="F660" s="179"/>
      <c r="G660" s="77"/>
      <c r="H660" s="196"/>
      <c r="I660" s="200"/>
      <c r="J660" s="198"/>
      <c r="K660" s="198"/>
      <c r="L660" s="198"/>
      <c r="M660" s="198"/>
      <c r="N660" s="198"/>
      <c r="O660" s="198"/>
      <c r="P660" s="43"/>
      <c r="Q660" s="179"/>
      <c r="R660" s="200"/>
      <c r="S660" s="200"/>
      <c r="T660" s="200"/>
      <c r="U660" s="200"/>
      <c r="V660" s="200"/>
      <c r="W660" s="200"/>
      <c r="X660" s="200"/>
      <c r="Y660" s="201"/>
    </row>
    <row r="661" spans="1:25" ht="12.75">
      <c r="A661" s="179"/>
      <c r="B661" s="77"/>
      <c r="C661" s="204"/>
      <c r="D661" s="179"/>
      <c r="E661" s="136"/>
      <c r="F661" s="179"/>
      <c r="G661" s="77"/>
      <c r="H661" s="196"/>
      <c r="I661" s="200"/>
      <c r="J661" s="198"/>
      <c r="K661" s="198"/>
      <c r="L661" s="198"/>
      <c r="M661" s="198"/>
      <c r="N661" s="198"/>
      <c r="O661" s="198"/>
      <c r="P661" s="43"/>
      <c r="Q661" s="179"/>
      <c r="R661" s="200"/>
      <c r="S661" s="200"/>
      <c r="T661" s="200"/>
      <c r="U661" s="200"/>
      <c r="V661" s="200"/>
      <c r="W661" s="200"/>
      <c r="X661" s="200"/>
      <c r="Y661" s="201"/>
    </row>
    <row r="662" spans="1:25" ht="12.75">
      <c r="A662" s="179"/>
      <c r="B662" s="77"/>
      <c r="C662" s="204"/>
      <c r="D662" s="179"/>
      <c r="E662" s="136"/>
      <c r="F662" s="179"/>
      <c r="G662" s="77"/>
      <c r="H662" s="196"/>
      <c r="I662" s="200"/>
      <c r="J662" s="198"/>
      <c r="K662" s="198"/>
      <c r="L662" s="198"/>
      <c r="M662" s="198"/>
      <c r="N662" s="198"/>
      <c r="O662" s="198"/>
      <c r="P662" s="43"/>
      <c r="Q662" s="179"/>
      <c r="R662" s="200"/>
      <c r="S662" s="200"/>
      <c r="T662" s="200"/>
      <c r="U662" s="200"/>
      <c r="V662" s="200"/>
      <c r="W662" s="200"/>
      <c r="X662" s="200"/>
      <c r="Y662" s="201"/>
    </row>
    <row r="663" spans="1:25" ht="12.75">
      <c r="A663" s="179"/>
      <c r="B663" s="77"/>
      <c r="C663" s="204"/>
      <c r="D663" s="179"/>
      <c r="E663" s="136"/>
      <c r="F663" s="179"/>
      <c r="G663" s="77"/>
      <c r="H663" s="196"/>
      <c r="I663" s="200"/>
      <c r="J663" s="198"/>
      <c r="K663" s="198"/>
      <c r="L663" s="198"/>
      <c r="M663" s="198"/>
      <c r="N663" s="198"/>
      <c r="O663" s="198"/>
      <c r="P663" s="43"/>
      <c r="Q663" s="179"/>
      <c r="R663" s="200"/>
      <c r="S663" s="200"/>
      <c r="T663" s="200"/>
      <c r="U663" s="200"/>
      <c r="V663" s="200"/>
      <c r="W663" s="200"/>
      <c r="X663" s="200"/>
      <c r="Y663" s="201"/>
    </row>
    <row r="664" spans="1:25" ht="12.75">
      <c r="A664" s="179"/>
      <c r="B664" s="77"/>
      <c r="C664" s="204"/>
      <c r="D664" s="179"/>
      <c r="E664" s="136"/>
      <c r="F664" s="179"/>
      <c r="G664" s="77"/>
      <c r="H664" s="196"/>
      <c r="I664" s="200"/>
      <c r="J664" s="198"/>
      <c r="K664" s="198"/>
      <c r="L664" s="198"/>
      <c r="M664" s="198"/>
      <c r="N664" s="198"/>
      <c r="O664" s="198"/>
      <c r="P664" s="43"/>
      <c r="Q664" s="179"/>
      <c r="R664" s="200"/>
      <c r="S664" s="200"/>
      <c r="T664" s="200"/>
      <c r="U664" s="200"/>
      <c r="V664" s="200"/>
      <c r="W664" s="200"/>
      <c r="X664" s="200"/>
      <c r="Y664" s="201"/>
    </row>
    <row r="665" spans="1:25" ht="12.75">
      <c r="A665" s="179"/>
      <c r="B665" s="77"/>
      <c r="C665" s="204"/>
      <c r="D665" s="179"/>
      <c r="E665" s="136"/>
      <c r="F665" s="179"/>
      <c r="G665" s="77"/>
      <c r="H665" s="196"/>
      <c r="I665" s="200"/>
      <c r="J665" s="198"/>
      <c r="K665" s="198"/>
      <c r="L665" s="198"/>
      <c r="M665" s="198"/>
      <c r="N665" s="198"/>
      <c r="O665" s="198"/>
      <c r="P665" s="43"/>
      <c r="Q665" s="179"/>
      <c r="R665" s="200"/>
      <c r="S665" s="200"/>
      <c r="T665" s="200"/>
      <c r="U665" s="200"/>
      <c r="V665" s="200"/>
      <c r="W665" s="200"/>
      <c r="X665" s="200"/>
      <c r="Y665" s="201"/>
    </row>
    <row r="666" spans="1:25" ht="12.75">
      <c r="A666" s="179"/>
      <c r="B666" s="77"/>
      <c r="C666" s="204"/>
      <c r="D666" s="179"/>
      <c r="E666" s="136"/>
      <c r="F666" s="179"/>
      <c r="G666" s="77"/>
      <c r="H666" s="196"/>
      <c r="I666" s="200"/>
      <c r="J666" s="198"/>
      <c r="K666" s="198"/>
      <c r="L666" s="198"/>
      <c r="M666" s="198"/>
      <c r="N666" s="198"/>
      <c r="O666" s="198"/>
      <c r="P666" s="43"/>
      <c r="Q666" s="179"/>
      <c r="R666" s="200"/>
      <c r="S666" s="200"/>
      <c r="T666" s="200"/>
      <c r="U666" s="200"/>
      <c r="V666" s="200"/>
      <c r="W666" s="200"/>
      <c r="X666" s="200"/>
      <c r="Y666" s="201"/>
    </row>
    <row r="667" spans="1:25" ht="12.75">
      <c r="A667" s="179"/>
      <c r="B667" s="77"/>
      <c r="C667" s="204"/>
      <c r="D667" s="179"/>
      <c r="E667" s="136"/>
      <c r="F667" s="179"/>
      <c r="G667" s="77"/>
      <c r="H667" s="196"/>
      <c r="I667" s="200"/>
      <c r="J667" s="198"/>
      <c r="K667" s="198"/>
      <c r="L667" s="198"/>
      <c r="M667" s="198"/>
      <c r="N667" s="198"/>
      <c r="O667" s="198"/>
      <c r="P667" s="43"/>
      <c r="Q667" s="179"/>
      <c r="R667" s="200"/>
      <c r="S667" s="200"/>
      <c r="T667" s="200"/>
      <c r="U667" s="200"/>
      <c r="V667" s="200"/>
      <c r="W667" s="200"/>
      <c r="X667" s="200"/>
      <c r="Y667" s="201"/>
    </row>
    <row r="668" spans="1:25" ht="12.75">
      <c r="A668" s="179"/>
      <c r="B668" s="77"/>
      <c r="C668" s="204"/>
      <c r="D668" s="179"/>
      <c r="E668" s="136"/>
      <c r="F668" s="179"/>
      <c r="G668" s="77"/>
      <c r="H668" s="196"/>
      <c r="I668" s="200"/>
      <c r="J668" s="198"/>
      <c r="K668" s="198"/>
      <c r="L668" s="198"/>
      <c r="M668" s="198"/>
      <c r="N668" s="198"/>
      <c r="O668" s="198"/>
      <c r="P668" s="43"/>
      <c r="Q668" s="179"/>
      <c r="R668" s="200"/>
      <c r="S668" s="200"/>
      <c r="T668" s="200"/>
      <c r="U668" s="200"/>
      <c r="V668" s="200"/>
      <c r="W668" s="200"/>
      <c r="X668" s="200"/>
      <c r="Y668" s="201"/>
    </row>
    <row r="669" spans="1:25" ht="12.75">
      <c r="A669" s="179"/>
      <c r="B669" s="77"/>
      <c r="C669" s="204"/>
      <c r="D669" s="179"/>
      <c r="E669" s="136"/>
      <c r="F669" s="179"/>
      <c r="G669" s="77"/>
      <c r="H669" s="196"/>
      <c r="I669" s="200"/>
      <c r="J669" s="198"/>
      <c r="K669" s="198"/>
      <c r="L669" s="198"/>
      <c r="M669" s="198"/>
      <c r="N669" s="198"/>
      <c r="O669" s="198"/>
      <c r="P669" s="43"/>
      <c r="Q669" s="179"/>
      <c r="R669" s="200"/>
      <c r="S669" s="200"/>
      <c r="T669" s="200"/>
      <c r="U669" s="200"/>
      <c r="V669" s="200"/>
      <c r="W669" s="200"/>
      <c r="X669" s="200"/>
      <c r="Y669" s="201"/>
    </row>
    <row r="670" spans="1:25" ht="12.75">
      <c r="A670" s="179"/>
      <c r="B670" s="77"/>
      <c r="C670" s="204"/>
      <c r="D670" s="179"/>
      <c r="E670" s="136"/>
      <c r="F670" s="179"/>
      <c r="G670" s="77"/>
      <c r="H670" s="196"/>
      <c r="I670" s="200"/>
      <c r="J670" s="198"/>
      <c r="K670" s="198"/>
      <c r="L670" s="198"/>
      <c r="M670" s="198"/>
      <c r="N670" s="198"/>
      <c r="O670" s="198"/>
      <c r="P670" s="43"/>
      <c r="Q670" s="179"/>
      <c r="R670" s="200"/>
      <c r="S670" s="200"/>
      <c r="T670" s="200"/>
      <c r="U670" s="200"/>
      <c r="V670" s="200"/>
      <c r="W670" s="200"/>
      <c r="X670" s="200"/>
      <c r="Y670" s="201"/>
    </row>
    <row r="671" spans="1:25" ht="12.75">
      <c r="A671" s="179"/>
      <c r="B671" s="77"/>
      <c r="C671" s="204"/>
      <c r="D671" s="179"/>
      <c r="E671" s="136"/>
      <c r="F671" s="179"/>
      <c r="G671" s="77"/>
      <c r="H671" s="196"/>
      <c r="I671" s="200"/>
      <c r="J671" s="198"/>
      <c r="K671" s="198"/>
      <c r="L671" s="198"/>
      <c r="M671" s="198"/>
      <c r="N671" s="198"/>
      <c r="O671" s="198"/>
      <c r="P671" s="43"/>
      <c r="Q671" s="179"/>
      <c r="R671" s="200"/>
      <c r="S671" s="200"/>
      <c r="T671" s="200"/>
      <c r="U671" s="200"/>
      <c r="V671" s="200"/>
      <c r="W671" s="200"/>
      <c r="X671" s="200"/>
      <c r="Y671" s="201"/>
    </row>
    <row r="672" spans="1:25" ht="12.75">
      <c r="A672" s="179"/>
      <c r="B672" s="77"/>
      <c r="C672" s="204"/>
      <c r="D672" s="179"/>
      <c r="E672" s="136"/>
      <c r="F672" s="179"/>
      <c r="G672" s="77"/>
      <c r="H672" s="196"/>
      <c r="I672" s="200"/>
      <c r="J672" s="198"/>
      <c r="K672" s="198"/>
      <c r="L672" s="198"/>
      <c r="M672" s="198"/>
      <c r="N672" s="198"/>
      <c r="O672" s="198"/>
      <c r="P672" s="43"/>
      <c r="Q672" s="179"/>
      <c r="R672" s="200"/>
      <c r="S672" s="200"/>
      <c r="T672" s="200"/>
      <c r="U672" s="200"/>
      <c r="V672" s="200"/>
      <c r="W672" s="200"/>
      <c r="X672" s="200"/>
      <c r="Y672" s="201"/>
    </row>
    <row r="673" spans="1:25" ht="12.75">
      <c r="A673" s="179"/>
      <c r="B673" s="77"/>
      <c r="C673" s="204"/>
      <c r="D673" s="179"/>
      <c r="E673" s="136"/>
      <c r="F673" s="179"/>
      <c r="G673" s="77"/>
      <c r="H673" s="196"/>
      <c r="I673" s="200"/>
      <c r="J673" s="198"/>
      <c r="K673" s="198"/>
      <c r="L673" s="198"/>
      <c r="M673" s="198"/>
      <c r="N673" s="198"/>
      <c r="O673" s="198"/>
      <c r="P673" s="43"/>
      <c r="Q673" s="179"/>
      <c r="R673" s="200"/>
      <c r="S673" s="200"/>
      <c r="T673" s="200"/>
      <c r="U673" s="200"/>
      <c r="V673" s="200"/>
      <c r="W673" s="200"/>
      <c r="X673" s="200"/>
      <c r="Y673" s="201"/>
    </row>
    <row r="674" spans="1:25" ht="12.75">
      <c r="A674" s="179"/>
      <c r="B674" s="77"/>
      <c r="C674" s="204"/>
      <c r="D674" s="179"/>
      <c r="E674" s="136"/>
      <c r="F674" s="179"/>
      <c r="G674" s="77"/>
      <c r="H674" s="196"/>
      <c r="I674" s="200"/>
      <c r="J674" s="198"/>
      <c r="K674" s="198"/>
      <c r="L674" s="198"/>
      <c r="M674" s="198"/>
      <c r="N674" s="198"/>
      <c r="O674" s="198"/>
      <c r="P674" s="43"/>
      <c r="Q674" s="179"/>
      <c r="R674" s="200"/>
      <c r="S674" s="200"/>
      <c r="T674" s="200"/>
      <c r="U674" s="200"/>
      <c r="V674" s="200"/>
      <c r="W674" s="200"/>
      <c r="X674" s="200"/>
      <c r="Y674" s="201"/>
    </row>
    <row r="675" spans="1:25" ht="12.75">
      <c r="A675" s="179"/>
      <c r="B675" s="77"/>
      <c r="C675" s="204"/>
      <c r="D675" s="179"/>
      <c r="E675" s="136"/>
      <c r="F675" s="179"/>
      <c r="G675" s="77"/>
      <c r="H675" s="196"/>
      <c r="I675" s="200"/>
      <c r="J675" s="198"/>
      <c r="K675" s="198"/>
      <c r="L675" s="198"/>
      <c r="M675" s="198"/>
      <c r="N675" s="198"/>
      <c r="O675" s="198"/>
      <c r="P675" s="43"/>
      <c r="Q675" s="179"/>
      <c r="R675" s="200"/>
      <c r="S675" s="200"/>
      <c r="T675" s="200"/>
      <c r="U675" s="200"/>
      <c r="V675" s="200"/>
      <c r="W675" s="200"/>
      <c r="X675" s="200"/>
      <c r="Y675" s="201"/>
    </row>
    <row r="676" spans="1:25" ht="12.75">
      <c r="A676" s="179"/>
      <c r="B676" s="77"/>
      <c r="C676" s="204"/>
      <c r="D676" s="179"/>
      <c r="E676" s="136"/>
      <c r="F676" s="179"/>
      <c r="G676" s="77"/>
      <c r="H676" s="196"/>
      <c r="I676" s="200"/>
      <c r="J676" s="198"/>
      <c r="K676" s="198"/>
      <c r="L676" s="198"/>
      <c r="M676" s="198"/>
      <c r="N676" s="198"/>
      <c r="O676" s="198"/>
      <c r="P676" s="43"/>
      <c r="Q676" s="179"/>
      <c r="R676" s="200"/>
      <c r="S676" s="200"/>
      <c r="T676" s="200"/>
      <c r="U676" s="200"/>
      <c r="V676" s="200"/>
      <c r="W676" s="200"/>
      <c r="X676" s="200"/>
      <c r="Y676" s="201"/>
    </row>
    <row r="677" spans="1:25" ht="12.75">
      <c r="A677" s="179"/>
      <c r="B677" s="77"/>
      <c r="C677" s="204"/>
      <c r="D677" s="179"/>
      <c r="E677" s="136"/>
      <c r="F677" s="179"/>
      <c r="G677" s="77"/>
      <c r="H677" s="196"/>
      <c r="I677" s="200"/>
      <c r="J677" s="198"/>
      <c r="K677" s="198"/>
      <c r="L677" s="198"/>
      <c r="M677" s="198"/>
      <c r="N677" s="198"/>
      <c r="O677" s="198"/>
      <c r="P677" s="43"/>
      <c r="Q677" s="179"/>
      <c r="R677" s="200"/>
      <c r="S677" s="200"/>
      <c r="T677" s="200"/>
      <c r="U677" s="200"/>
      <c r="V677" s="200"/>
      <c r="W677" s="200"/>
      <c r="X677" s="200"/>
      <c r="Y677" s="201"/>
    </row>
    <row r="678" spans="1:25" ht="12.75">
      <c r="A678" s="179"/>
      <c r="B678" s="77"/>
      <c r="C678" s="204"/>
      <c r="D678" s="179"/>
      <c r="E678" s="136"/>
      <c r="F678" s="179"/>
      <c r="G678" s="77"/>
      <c r="H678" s="196"/>
      <c r="I678" s="200"/>
      <c r="J678" s="198"/>
      <c r="K678" s="198"/>
      <c r="L678" s="198"/>
      <c r="M678" s="198"/>
      <c r="N678" s="198"/>
      <c r="O678" s="198"/>
      <c r="P678" s="43"/>
      <c r="Q678" s="179"/>
      <c r="R678" s="200"/>
      <c r="S678" s="200"/>
      <c r="T678" s="200"/>
      <c r="U678" s="200"/>
      <c r="V678" s="200"/>
      <c r="W678" s="200"/>
      <c r="X678" s="200"/>
      <c r="Y678" s="201"/>
    </row>
    <row r="679" spans="1:25" ht="12.75">
      <c r="A679" s="179"/>
      <c r="B679" s="77"/>
      <c r="C679" s="204"/>
      <c r="D679" s="179"/>
      <c r="E679" s="136"/>
      <c r="F679" s="179"/>
      <c r="G679" s="77"/>
      <c r="H679" s="196"/>
      <c r="I679" s="200"/>
      <c r="J679" s="198"/>
      <c r="K679" s="198"/>
      <c r="L679" s="198"/>
      <c r="M679" s="198"/>
      <c r="N679" s="198"/>
      <c r="O679" s="198"/>
      <c r="P679" s="43"/>
      <c r="Q679" s="179"/>
      <c r="R679" s="200"/>
      <c r="S679" s="200"/>
      <c r="T679" s="200"/>
      <c r="U679" s="200"/>
      <c r="V679" s="200"/>
      <c r="W679" s="200"/>
      <c r="X679" s="200"/>
      <c r="Y679" s="201"/>
    </row>
    <row r="680" spans="1:25" ht="12.75">
      <c r="A680" s="179"/>
      <c r="B680" s="77"/>
      <c r="C680" s="204"/>
      <c r="D680" s="179"/>
      <c r="E680" s="136"/>
      <c r="F680" s="179"/>
      <c r="G680" s="77"/>
      <c r="H680" s="196"/>
      <c r="I680" s="200"/>
      <c r="J680" s="198"/>
      <c r="K680" s="198"/>
      <c r="L680" s="198"/>
      <c r="M680" s="198"/>
      <c r="N680" s="198"/>
      <c r="O680" s="198"/>
      <c r="P680" s="43"/>
      <c r="Q680" s="179"/>
      <c r="R680" s="200"/>
      <c r="S680" s="200"/>
      <c r="T680" s="200"/>
      <c r="U680" s="200"/>
      <c r="V680" s="200"/>
      <c r="W680" s="200"/>
      <c r="X680" s="200"/>
      <c r="Y680" s="201"/>
    </row>
    <row r="681" spans="1:25" ht="12.75">
      <c r="A681" s="179"/>
      <c r="B681" s="77"/>
      <c r="C681" s="204"/>
      <c r="D681" s="179"/>
      <c r="E681" s="136"/>
      <c r="F681" s="179"/>
      <c r="G681" s="77"/>
      <c r="H681" s="196"/>
      <c r="I681" s="200"/>
      <c r="J681" s="198"/>
      <c r="K681" s="198"/>
      <c r="L681" s="198"/>
      <c r="M681" s="198"/>
      <c r="N681" s="198"/>
      <c r="O681" s="198"/>
      <c r="P681" s="43"/>
      <c r="Q681" s="179"/>
      <c r="R681" s="200"/>
      <c r="S681" s="200"/>
      <c r="T681" s="200"/>
      <c r="U681" s="200"/>
      <c r="V681" s="200"/>
      <c r="W681" s="200"/>
      <c r="X681" s="200"/>
      <c r="Y681" s="201"/>
    </row>
    <row r="682" spans="1:25" ht="12.75">
      <c r="A682" s="179"/>
      <c r="B682" s="77"/>
      <c r="C682" s="204"/>
      <c r="D682" s="179"/>
      <c r="E682" s="136"/>
      <c r="F682" s="179"/>
      <c r="G682" s="77"/>
      <c r="H682" s="196"/>
      <c r="I682" s="200"/>
      <c r="J682" s="198"/>
      <c r="K682" s="198"/>
      <c r="L682" s="198"/>
      <c r="M682" s="198"/>
      <c r="N682" s="198"/>
      <c r="O682" s="198"/>
      <c r="P682" s="43"/>
      <c r="Q682" s="179"/>
      <c r="R682" s="200"/>
      <c r="S682" s="200"/>
      <c r="T682" s="200"/>
      <c r="U682" s="200"/>
      <c r="V682" s="200"/>
      <c r="W682" s="200"/>
      <c r="X682" s="200"/>
      <c r="Y682" s="201"/>
    </row>
    <row r="683" spans="1:25" ht="12.75">
      <c r="A683" s="179"/>
      <c r="B683" s="77"/>
      <c r="C683" s="204"/>
      <c r="D683" s="179"/>
      <c r="E683" s="136"/>
      <c r="F683" s="179"/>
      <c r="G683" s="77"/>
      <c r="H683" s="196"/>
      <c r="I683" s="200"/>
      <c r="J683" s="198"/>
      <c r="K683" s="198"/>
      <c r="L683" s="198"/>
      <c r="M683" s="198"/>
      <c r="N683" s="198"/>
      <c r="O683" s="198"/>
      <c r="P683" s="43"/>
      <c r="Q683" s="179"/>
      <c r="R683" s="200"/>
      <c r="S683" s="200"/>
      <c r="T683" s="200"/>
      <c r="U683" s="200"/>
      <c r="V683" s="200"/>
      <c r="W683" s="200"/>
      <c r="X683" s="200"/>
      <c r="Y683" s="201"/>
    </row>
    <row r="684" spans="1:25" ht="12.75">
      <c r="A684" s="179"/>
      <c r="B684" s="77"/>
      <c r="C684" s="204"/>
      <c r="D684" s="179"/>
      <c r="E684" s="136"/>
      <c r="F684" s="179"/>
      <c r="G684" s="77"/>
      <c r="H684" s="196"/>
      <c r="I684" s="200"/>
      <c r="J684" s="198"/>
      <c r="K684" s="198"/>
      <c r="L684" s="198"/>
      <c r="M684" s="198"/>
      <c r="N684" s="198"/>
      <c r="O684" s="198"/>
      <c r="P684" s="43"/>
      <c r="Q684" s="179"/>
      <c r="R684" s="200"/>
      <c r="S684" s="200"/>
      <c r="T684" s="200"/>
      <c r="U684" s="200"/>
      <c r="V684" s="200"/>
      <c r="W684" s="200"/>
      <c r="X684" s="200"/>
      <c r="Y684" s="201"/>
    </row>
    <row r="685" spans="1:25" ht="12.75">
      <c r="A685" s="179"/>
      <c r="B685" s="77"/>
      <c r="C685" s="204"/>
      <c r="D685" s="179"/>
      <c r="E685" s="136"/>
      <c r="F685" s="179"/>
      <c r="G685" s="77"/>
      <c r="H685" s="196"/>
      <c r="I685" s="200"/>
      <c r="J685" s="198"/>
      <c r="K685" s="198"/>
      <c r="L685" s="198"/>
      <c r="M685" s="198"/>
      <c r="N685" s="198"/>
      <c r="O685" s="198"/>
      <c r="P685" s="43"/>
      <c r="Q685" s="179"/>
      <c r="R685" s="200"/>
      <c r="S685" s="200"/>
      <c r="T685" s="200"/>
      <c r="U685" s="200"/>
      <c r="V685" s="200"/>
      <c r="W685" s="200"/>
      <c r="X685" s="200"/>
      <c r="Y685" s="201"/>
    </row>
    <row r="686" spans="1:25" ht="12.75">
      <c r="A686" s="179"/>
      <c r="B686" s="77"/>
      <c r="C686" s="204"/>
      <c r="D686" s="179"/>
      <c r="E686" s="136"/>
      <c r="F686" s="179"/>
      <c r="G686" s="77"/>
      <c r="H686" s="196"/>
      <c r="I686" s="200"/>
      <c r="J686" s="198"/>
      <c r="K686" s="198"/>
      <c r="L686" s="198"/>
      <c r="M686" s="198"/>
      <c r="N686" s="198"/>
      <c r="O686" s="198"/>
      <c r="P686" s="43"/>
      <c r="Q686" s="179"/>
      <c r="R686" s="200"/>
      <c r="S686" s="200"/>
      <c r="T686" s="200"/>
      <c r="U686" s="200"/>
      <c r="V686" s="200"/>
      <c r="W686" s="200"/>
      <c r="X686" s="200"/>
      <c r="Y686" s="201"/>
    </row>
    <row r="687" spans="1:25" ht="12.75">
      <c r="A687" s="179"/>
      <c r="B687" s="77"/>
      <c r="C687" s="204"/>
      <c r="D687" s="179"/>
      <c r="E687" s="136"/>
      <c r="F687" s="179"/>
      <c r="G687" s="77"/>
      <c r="H687" s="196"/>
      <c r="I687" s="200"/>
      <c r="J687" s="198"/>
      <c r="K687" s="198"/>
      <c r="L687" s="198"/>
      <c r="M687" s="198"/>
      <c r="N687" s="198"/>
      <c r="O687" s="198"/>
      <c r="P687" s="43"/>
      <c r="Q687" s="179"/>
      <c r="R687" s="200"/>
      <c r="S687" s="200"/>
      <c r="T687" s="200"/>
      <c r="U687" s="200"/>
      <c r="V687" s="200"/>
      <c r="W687" s="200"/>
      <c r="X687" s="200"/>
      <c r="Y687" s="201"/>
    </row>
    <row r="688" spans="1:25" ht="12.75">
      <c r="A688" s="179"/>
      <c r="B688" s="77"/>
      <c r="C688" s="204"/>
      <c r="D688" s="179"/>
      <c r="E688" s="136"/>
      <c r="F688" s="179"/>
      <c r="G688" s="77"/>
      <c r="H688" s="196"/>
      <c r="I688" s="200"/>
      <c r="J688" s="198"/>
      <c r="K688" s="198"/>
      <c r="L688" s="198"/>
      <c r="M688" s="198"/>
      <c r="N688" s="198"/>
      <c r="O688" s="198"/>
      <c r="P688" s="43"/>
      <c r="Q688" s="179"/>
      <c r="R688" s="200"/>
      <c r="S688" s="200"/>
      <c r="T688" s="200"/>
      <c r="U688" s="200"/>
      <c r="V688" s="200"/>
      <c r="W688" s="200"/>
      <c r="X688" s="200"/>
      <c r="Y688" s="201"/>
    </row>
    <row r="689" spans="1:25" ht="12.75">
      <c r="A689" s="179"/>
      <c r="B689" s="77"/>
      <c r="C689" s="204"/>
      <c r="D689" s="179"/>
      <c r="E689" s="136"/>
      <c r="F689" s="179"/>
      <c r="G689" s="77"/>
      <c r="H689" s="196"/>
      <c r="I689" s="200"/>
      <c r="J689" s="198"/>
      <c r="K689" s="198"/>
      <c r="L689" s="198"/>
      <c r="M689" s="198"/>
      <c r="N689" s="198"/>
      <c r="O689" s="198"/>
      <c r="P689" s="43"/>
      <c r="Q689" s="179"/>
      <c r="R689" s="200"/>
      <c r="S689" s="200"/>
      <c r="T689" s="200"/>
      <c r="U689" s="200"/>
      <c r="V689" s="200"/>
      <c r="W689" s="200"/>
      <c r="X689" s="200"/>
      <c r="Y689" s="201"/>
    </row>
    <row r="690" spans="1:25" ht="12.75">
      <c r="A690" s="179"/>
      <c r="B690" s="77"/>
      <c r="C690" s="204"/>
      <c r="D690" s="179"/>
      <c r="E690" s="136"/>
      <c r="F690" s="179"/>
      <c r="G690" s="77"/>
      <c r="H690" s="196"/>
      <c r="I690" s="200"/>
      <c r="J690" s="198"/>
      <c r="K690" s="198"/>
      <c r="L690" s="198"/>
      <c r="M690" s="198"/>
      <c r="N690" s="198"/>
      <c r="O690" s="198"/>
      <c r="P690" s="43"/>
      <c r="Q690" s="179"/>
      <c r="R690" s="200"/>
      <c r="S690" s="200"/>
      <c r="T690" s="200"/>
      <c r="U690" s="200"/>
      <c r="V690" s="200"/>
      <c r="W690" s="200"/>
      <c r="X690" s="200"/>
      <c r="Y690" s="201"/>
    </row>
    <row r="691" spans="1:25" ht="12.75">
      <c r="A691" s="179"/>
      <c r="B691" s="77" t="e">
        <f>image(getGABeacon("UA-61674904-1")&amp;"?pixel")</f>
        <v>#NAME?</v>
      </c>
      <c r="C691" s="204"/>
      <c r="D691" s="179"/>
      <c r="E691" s="136"/>
      <c r="F691" s="179"/>
      <c r="G691" s="77"/>
      <c r="H691" s="196"/>
      <c r="I691" s="200"/>
      <c r="J691" s="198"/>
      <c r="K691" s="198"/>
      <c r="L691" s="198"/>
      <c r="M691" s="198"/>
      <c r="N691" s="198"/>
      <c r="O691" s="198"/>
      <c r="P691" s="43"/>
      <c r="Q691" s="179"/>
      <c r="R691" s="200"/>
      <c r="S691" s="200"/>
      <c r="T691" s="200"/>
      <c r="U691" s="200"/>
      <c r="V691" s="200"/>
      <c r="W691" s="200"/>
      <c r="X691" s="200"/>
      <c r="Y691" s="201"/>
    </row>
    <row r="692" spans="1:25" ht="12.75">
      <c r="A692" s="179"/>
      <c r="B692" s="77"/>
      <c r="C692" s="204"/>
      <c r="D692" s="179"/>
      <c r="E692" s="136"/>
      <c r="F692" s="179"/>
      <c r="G692" s="77"/>
      <c r="H692" s="196"/>
      <c r="I692" s="200"/>
      <c r="J692" s="198"/>
      <c r="K692" s="198"/>
      <c r="L692" s="198"/>
      <c r="M692" s="198"/>
      <c r="N692" s="198"/>
      <c r="O692" s="198"/>
      <c r="P692" s="43"/>
      <c r="Q692" s="179"/>
      <c r="R692" s="200"/>
      <c r="S692" s="200"/>
      <c r="T692" s="200"/>
      <c r="U692" s="200"/>
      <c r="V692" s="200"/>
      <c r="W692" s="200"/>
      <c r="X692" s="200"/>
      <c r="Y692" s="201"/>
    </row>
    <row r="693" spans="1:25" ht="12.75">
      <c r="A693" s="179"/>
      <c r="B693" s="77"/>
      <c r="C693" s="204"/>
      <c r="D693" s="179"/>
      <c r="E693" s="136"/>
      <c r="F693" s="179"/>
      <c r="G693" s="77"/>
      <c r="H693" s="196"/>
      <c r="I693" s="200"/>
      <c r="J693" s="198"/>
      <c r="K693" s="198"/>
      <c r="L693" s="198"/>
      <c r="M693" s="198"/>
      <c r="N693" s="198"/>
      <c r="O693" s="198"/>
      <c r="P693" s="43"/>
      <c r="Q693" s="179"/>
      <c r="R693" s="200"/>
      <c r="S693" s="200"/>
      <c r="T693" s="200"/>
      <c r="U693" s="200"/>
      <c r="V693" s="200"/>
      <c r="W693" s="200"/>
      <c r="X693" s="200"/>
      <c r="Y693" s="201"/>
    </row>
    <row r="694" spans="1:25" ht="12.75">
      <c r="A694" s="179"/>
      <c r="B694" s="77"/>
      <c r="C694" s="204"/>
      <c r="D694" s="179"/>
      <c r="E694" s="136"/>
      <c r="F694" s="179"/>
      <c r="G694" s="77"/>
      <c r="H694" s="196"/>
      <c r="I694" s="200"/>
      <c r="J694" s="198"/>
      <c r="K694" s="198"/>
      <c r="L694" s="198"/>
      <c r="M694" s="198"/>
      <c r="N694" s="198"/>
      <c r="O694" s="198"/>
      <c r="P694" s="43"/>
      <c r="Q694" s="179"/>
      <c r="R694" s="200"/>
      <c r="S694" s="200"/>
      <c r="T694" s="200"/>
      <c r="U694" s="200"/>
      <c r="V694" s="200"/>
      <c r="W694" s="200"/>
      <c r="X694" s="200"/>
      <c r="Y694" s="201"/>
    </row>
    <row r="695" spans="1:25" ht="12.75">
      <c r="A695" s="179"/>
      <c r="B695" s="77"/>
      <c r="C695" s="204"/>
      <c r="D695" s="179"/>
      <c r="E695" s="136"/>
      <c r="F695" s="179"/>
      <c r="G695" s="77"/>
      <c r="H695" s="196"/>
      <c r="I695" s="200"/>
      <c r="J695" s="198"/>
      <c r="K695" s="198"/>
      <c r="L695" s="198"/>
      <c r="M695" s="198"/>
      <c r="N695" s="198"/>
      <c r="O695" s="198"/>
      <c r="P695" s="43"/>
      <c r="Q695" s="179"/>
      <c r="R695" s="200"/>
      <c r="S695" s="200"/>
      <c r="T695" s="200"/>
      <c r="U695" s="200"/>
      <c r="V695" s="200"/>
      <c r="W695" s="200"/>
      <c r="X695" s="200"/>
      <c r="Y695" s="201"/>
    </row>
    <row r="696" spans="1:25" ht="12.75">
      <c r="A696" s="179"/>
      <c r="B696" s="77"/>
      <c r="C696" s="204"/>
      <c r="D696" s="179"/>
      <c r="E696" s="136"/>
      <c r="F696" s="179"/>
      <c r="G696" s="77"/>
      <c r="H696" s="196"/>
      <c r="I696" s="200"/>
      <c r="J696" s="198"/>
      <c r="K696" s="198"/>
      <c r="L696" s="198"/>
      <c r="M696" s="198"/>
      <c r="N696" s="198"/>
      <c r="O696" s="198"/>
      <c r="P696" s="43"/>
      <c r="Q696" s="179"/>
      <c r="R696" s="200"/>
      <c r="S696" s="200"/>
      <c r="T696" s="200"/>
      <c r="U696" s="200"/>
      <c r="V696" s="200"/>
      <c r="W696" s="200"/>
      <c r="X696" s="200"/>
      <c r="Y696" s="201"/>
    </row>
    <row r="697" spans="1:25" ht="12.75">
      <c r="A697" s="179"/>
      <c r="B697" s="77"/>
      <c r="C697" s="204"/>
      <c r="D697" s="179"/>
      <c r="E697" s="136"/>
      <c r="F697" s="179"/>
      <c r="G697" s="77"/>
      <c r="H697" s="196"/>
      <c r="I697" s="200"/>
      <c r="J697" s="198"/>
      <c r="K697" s="198"/>
      <c r="L697" s="198"/>
      <c r="M697" s="198"/>
      <c r="N697" s="198"/>
      <c r="O697" s="198"/>
      <c r="P697" s="43"/>
      <c r="Q697" s="179"/>
      <c r="R697" s="200"/>
      <c r="S697" s="200"/>
      <c r="T697" s="200"/>
      <c r="U697" s="200"/>
      <c r="V697" s="200"/>
      <c r="W697" s="200"/>
      <c r="X697" s="200"/>
      <c r="Y697" s="201"/>
    </row>
    <row r="698" spans="1:25" ht="12.75">
      <c r="A698" s="179"/>
      <c r="B698" s="77"/>
      <c r="C698" s="204"/>
      <c r="D698" s="179"/>
      <c r="E698" s="136"/>
      <c r="F698" s="179"/>
      <c r="G698" s="77"/>
      <c r="H698" s="196"/>
      <c r="I698" s="200"/>
      <c r="J698" s="198"/>
      <c r="K698" s="198"/>
      <c r="L698" s="198"/>
      <c r="M698" s="198"/>
      <c r="N698" s="198"/>
      <c r="O698" s="198"/>
      <c r="P698" s="43"/>
      <c r="Q698" s="179"/>
      <c r="R698" s="200"/>
      <c r="S698" s="200"/>
      <c r="T698" s="200"/>
      <c r="U698" s="200"/>
      <c r="V698" s="200"/>
      <c r="W698" s="200"/>
      <c r="X698" s="200"/>
      <c r="Y698" s="201"/>
    </row>
    <row r="699" spans="1:25" ht="12.75">
      <c r="A699" s="179"/>
      <c r="B699" s="77"/>
      <c r="C699" s="204"/>
      <c r="D699" s="179"/>
      <c r="E699" s="136"/>
      <c r="F699" s="179"/>
      <c r="G699" s="77"/>
      <c r="H699" s="196"/>
      <c r="I699" s="200"/>
      <c r="J699" s="198"/>
      <c r="K699" s="198"/>
      <c r="L699" s="198"/>
      <c r="M699" s="198"/>
      <c r="N699" s="198"/>
      <c r="O699" s="198"/>
      <c r="P699" s="43"/>
      <c r="Q699" s="179"/>
      <c r="R699" s="200"/>
      <c r="S699" s="200"/>
      <c r="T699" s="200"/>
      <c r="U699" s="200"/>
      <c r="V699" s="200"/>
      <c r="W699" s="200"/>
      <c r="X699" s="200"/>
      <c r="Y699" s="201"/>
    </row>
    <row r="700" spans="1:25" ht="12.75">
      <c r="A700" s="179"/>
      <c r="B700" s="77"/>
      <c r="C700" s="204"/>
      <c r="D700" s="179"/>
      <c r="E700" s="136"/>
      <c r="F700" s="179"/>
      <c r="G700" s="77"/>
      <c r="H700" s="196"/>
      <c r="I700" s="200"/>
      <c r="J700" s="198"/>
      <c r="K700" s="198"/>
      <c r="L700" s="198"/>
      <c r="M700" s="198"/>
      <c r="N700" s="198"/>
      <c r="O700" s="198"/>
      <c r="P700" s="43"/>
      <c r="Q700" s="179"/>
      <c r="R700" s="200"/>
      <c r="S700" s="200"/>
      <c r="T700" s="200"/>
      <c r="U700" s="200"/>
      <c r="V700" s="200"/>
      <c r="W700" s="200"/>
      <c r="X700" s="200"/>
      <c r="Y700" s="201"/>
    </row>
    <row r="701" spans="1:25" ht="12.75">
      <c r="A701" s="179"/>
      <c r="B701" s="77"/>
      <c r="C701" s="204"/>
      <c r="D701" s="179"/>
      <c r="E701" s="136"/>
      <c r="F701" s="179"/>
      <c r="G701" s="77"/>
      <c r="H701" s="196"/>
      <c r="I701" s="200"/>
      <c r="J701" s="198"/>
      <c r="K701" s="198"/>
      <c r="L701" s="198"/>
      <c r="M701" s="198"/>
      <c r="N701" s="198"/>
      <c r="O701" s="198"/>
      <c r="P701" s="43"/>
      <c r="Q701" s="179"/>
      <c r="R701" s="200"/>
      <c r="S701" s="200"/>
      <c r="T701" s="200"/>
      <c r="U701" s="200"/>
      <c r="V701" s="200"/>
      <c r="W701" s="200"/>
      <c r="X701" s="200"/>
      <c r="Y701" s="201"/>
    </row>
    <row r="702" spans="1:25" ht="12.75">
      <c r="A702" s="179"/>
      <c r="B702" s="77"/>
      <c r="C702" s="204"/>
      <c r="D702" s="179"/>
      <c r="E702" s="136"/>
      <c r="F702" s="179"/>
      <c r="G702" s="77"/>
      <c r="H702" s="196"/>
      <c r="I702" s="200"/>
      <c r="J702" s="198"/>
      <c r="K702" s="198"/>
      <c r="L702" s="198"/>
      <c r="M702" s="198"/>
      <c r="N702" s="198"/>
      <c r="O702" s="198"/>
      <c r="P702" s="43"/>
      <c r="Q702" s="179"/>
      <c r="R702" s="200"/>
      <c r="S702" s="200"/>
      <c r="T702" s="200"/>
      <c r="U702" s="200"/>
      <c r="V702" s="200"/>
      <c r="W702" s="200"/>
      <c r="X702" s="200"/>
      <c r="Y702" s="201"/>
    </row>
    <row r="703" spans="1:25" ht="12.75">
      <c r="A703" s="179"/>
      <c r="B703" s="77"/>
      <c r="C703" s="204"/>
      <c r="D703" s="179"/>
      <c r="E703" s="136"/>
      <c r="F703" s="179"/>
      <c r="G703" s="77"/>
      <c r="H703" s="196"/>
      <c r="I703" s="200"/>
      <c r="J703" s="198"/>
      <c r="K703" s="198"/>
      <c r="L703" s="198"/>
      <c r="M703" s="198"/>
      <c r="N703" s="198"/>
      <c r="O703" s="198"/>
      <c r="P703" s="43"/>
      <c r="Q703" s="179"/>
      <c r="R703" s="200"/>
      <c r="S703" s="200"/>
      <c r="T703" s="200"/>
      <c r="U703" s="200"/>
      <c r="V703" s="200"/>
      <c r="W703" s="200"/>
      <c r="X703" s="200"/>
      <c r="Y703" s="201"/>
    </row>
    <row r="704" spans="1:25" ht="12.75">
      <c r="A704" s="179"/>
      <c r="B704" s="77"/>
      <c r="C704" s="204"/>
      <c r="D704" s="179"/>
      <c r="E704" s="136"/>
      <c r="F704" s="179"/>
      <c r="G704" s="77"/>
      <c r="H704" s="196"/>
      <c r="I704" s="200"/>
      <c r="J704" s="198"/>
      <c r="K704" s="198"/>
      <c r="L704" s="198"/>
      <c r="M704" s="198"/>
      <c r="N704" s="198"/>
      <c r="O704" s="198"/>
      <c r="P704" s="43"/>
      <c r="Q704" s="179"/>
      <c r="R704" s="200"/>
      <c r="S704" s="200"/>
      <c r="T704" s="200"/>
      <c r="U704" s="200"/>
      <c r="V704" s="200"/>
      <c r="W704" s="200"/>
      <c r="X704" s="200"/>
      <c r="Y704" s="201"/>
    </row>
    <row r="705" spans="1:25" ht="12.75">
      <c r="A705" s="179"/>
      <c r="B705" s="77"/>
      <c r="C705" s="204"/>
      <c r="D705" s="179"/>
      <c r="E705" s="136"/>
      <c r="F705" s="179"/>
      <c r="G705" s="77"/>
      <c r="H705" s="196"/>
      <c r="I705" s="200"/>
      <c r="J705" s="198"/>
      <c r="K705" s="198"/>
      <c r="L705" s="198"/>
      <c r="M705" s="198"/>
      <c r="N705" s="198"/>
      <c r="O705" s="198"/>
      <c r="P705" s="43"/>
      <c r="Q705" s="179"/>
      <c r="R705" s="200"/>
      <c r="S705" s="200"/>
      <c r="T705" s="200"/>
      <c r="U705" s="200"/>
      <c r="V705" s="200"/>
      <c r="W705" s="200"/>
      <c r="X705" s="200"/>
      <c r="Y705" s="201"/>
    </row>
    <row r="706" spans="1:25" ht="12.75">
      <c r="A706" s="179"/>
      <c r="B706" s="77"/>
      <c r="C706" s="204"/>
      <c r="D706" s="179"/>
      <c r="E706" s="136"/>
      <c r="F706" s="179"/>
      <c r="G706" s="77"/>
      <c r="H706" s="196"/>
      <c r="I706" s="200"/>
      <c r="J706" s="198"/>
      <c r="K706" s="198"/>
      <c r="L706" s="198"/>
      <c r="M706" s="198"/>
      <c r="N706" s="198"/>
      <c r="O706" s="198"/>
      <c r="P706" s="43"/>
      <c r="Q706" s="179"/>
      <c r="R706" s="200"/>
      <c r="S706" s="200"/>
      <c r="T706" s="200"/>
      <c r="U706" s="200"/>
      <c r="V706" s="200"/>
      <c r="W706" s="200"/>
      <c r="X706" s="200"/>
      <c r="Y706" s="201"/>
    </row>
    <row r="707" spans="1:25" ht="12.75">
      <c r="A707" s="179"/>
      <c r="B707" s="77"/>
      <c r="C707" s="204"/>
      <c r="D707" s="179"/>
      <c r="E707" s="136"/>
      <c r="F707" s="179"/>
      <c r="G707" s="77"/>
      <c r="H707" s="196"/>
      <c r="I707" s="200"/>
      <c r="J707" s="198"/>
      <c r="K707" s="198"/>
      <c r="L707" s="198"/>
      <c r="M707" s="198"/>
      <c r="N707" s="198"/>
      <c r="O707" s="198"/>
      <c r="P707" s="43"/>
      <c r="Q707" s="179"/>
      <c r="R707" s="200"/>
      <c r="S707" s="200"/>
      <c r="T707" s="200"/>
      <c r="U707" s="200"/>
      <c r="V707" s="200"/>
      <c r="W707" s="200"/>
      <c r="X707" s="200"/>
      <c r="Y707" s="201"/>
    </row>
    <row r="708" spans="1:25" ht="12.75">
      <c r="A708" s="179"/>
      <c r="B708" s="77"/>
      <c r="C708" s="204"/>
      <c r="D708" s="179"/>
      <c r="E708" s="136"/>
      <c r="F708" s="179"/>
      <c r="G708" s="77"/>
      <c r="H708" s="196"/>
      <c r="I708" s="200"/>
      <c r="J708" s="198"/>
      <c r="K708" s="198"/>
      <c r="L708" s="198"/>
      <c r="M708" s="198"/>
      <c r="N708" s="198"/>
      <c r="O708" s="198"/>
      <c r="P708" s="43"/>
      <c r="Q708" s="179"/>
      <c r="R708" s="200"/>
      <c r="S708" s="200"/>
      <c r="T708" s="200"/>
      <c r="U708" s="200"/>
      <c r="V708" s="200"/>
      <c r="W708" s="200"/>
      <c r="X708" s="200"/>
      <c r="Y708" s="201"/>
    </row>
    <row r="709" spans="1:25" ht="12.75">
      <c r="A709" s="179"/>
      <c r="B709" s="77"/>
      <c r="C709" s="204"/>
      <c r="D709" s="179"/>
      <c r="E709" s="136"/>
      <c r="F709" s="179"/>
      <c r="G709" s="77"/>
      <c r="H709" s="196"/>
      <c r="I709" s="200"/>
      <c r="J709" s="198"/>
      <c r="K709" s="198"/>
      <c r="L709" s="198"/>
      <c r="M709" s="198"/>
      <c r="N709" s="198"/>
      <c r="O709" s="198"/>
      <c r="P709" s="43"/>
      <c r="Q709" s="179"/>
      <c r="R709" s="200"/>
      <c r="S709" s="200"/>
      <c r="T709" s="200"/>
      <c r="U709" s="200"/>
      <c r="V709" s="200"/>
      <c r="W709" s="200"/>
      <c r="X709" s="200"/>
      <c r="Y709" s="201"/>
    </row>
    <row r="710" spans="1:25" ht="12.75">
      <c r="A710" s="179"/>
      <c r="B710" s="77"/>
      <c r="C710" s="204"/>
      <c r="D710" s="179"/>
      <c r="E710" s="136"/>
      <c r="F710" s="179"/>
      <c r="G710" s="77"/>
      <c r="H710" s="196"/>
      <c r="I710" s="200"/>
      <c r="J710" s="198"/>
      <c r="K710" s="198"/>
      <c r="L710" s="198"/>
      <c r="M710" s="198"/>
      <c r="N710" s="198"/>
      <c r="O710" s="198"/>
      <c r="P710" s="43"/>
      <c r="Q710" s="179"/>
      <c r="R710" s="200"/>
      <c r="S710" s="200"/>
      <c r="T710" s="200"/>
      <c r="U710" s="200"/>
      <c r="V710" s="200"/>
      <c r="W710" s="200"/>
      <c r="X710" s="200"/>
      <c r="Y710" s="201"/>
    </row>
    <row r="711" spans="1:25" ht="12.75">
      <c r="A711" s="179"/>
      <c r="B711" s="77"/>
      <c r="C711" s="204"/>
      <c r="D711" s="179"/>
      <c r="E711" s="136"/>
      <c r="F711" s="179"/>
      <c r="G711" s="77"/>
      <c r="H711" s="196"/>
      <c r="I711" s="200"/>
      <c r="J711" s="198"/>
      <c r="K711" s="198"/>
      <c r="L711" s="198"/>
      <c r="M711" s="198"/>
      <c r="N711" s="198"/>
      <c r="O711" s="198"/>
      <c r="P711" s="43"/>
      <c r="Q711" s="179"/>
      <c r="R711" s="200"/>
      <c r="S711" s="200"/>
      <c r="T711" s="200"/>
      <c r="U711" s="200"/>
      <c r="V711" s="200"/>
      <c r="W711" s="200"/>
      <c r="X711" s="200"/>
      <c r="Y711" s="201"/>
    </row>
    <row r="712" spans="1:25" ht="12.75">
      <c r="A712" s="179"/>
      <c r="B712" s="77"/>
      <c r="C712" s="204"/>
      <c r="D712" s="179"/>
      <c r="E712" s="136"/>
      <c r="F712" s="179"/>
      <c r="G712" s="77"/>
      <c r="H712" s="196"/>
      <c r="I712" s="200"/>
      <c r="J712" s="198"/>
      <c r="K712" s="198"/>
      <c r="L712" s="198"/>
      <c r="M712" s="198"/>
      <c r="N712" s="198"/>
      <c r="O712" s="198"/>
      <c r="P712" s="43"/>
      <c r="Q712" s="179"/>
      <c r="R712" s="200"/>
      <c r="S712" s="200"/>
      <c r="T712" s="200"/>
      <c r="U712" s="200"/>
      <c r="V712" s="200"/>
      <c r="W712" s="200"/>
      <c r="X712" s="200"/>
      <c r="Y712" s="201"/>
    </row>
    <row r="713" spans="1:25" ht="12.75">
      <c r="A713" s="179"/>
      <c r="B713" s="77"/>
      <c r="C713" s="204"/>
      <c r="D713" s="179"/>
      <c r="E713" s="136"/>
      <c r="F713" s="179"/>
      <c r="G713" s="77"/>
      <c r="H713" s="196"/>
      <c r="I713" s="200"/>
      <c r="J713" s="198"/>
      <c r="K713" s="198"/>
      <c r="L713" s="198"/>
      <c r="M713" s="198"/>
      <c r="N713" s="198"/>
      <c r="O713" s="198"/>
      <c r="P713" s="43"/>
      <c r="Q713" s="179"/>
      <c r="R713" s="200"/>
      <c r="S713" s="200"/>
      <c r="T713" s="200"/>
      <c r="U713" s="200"/>
      <c r="V713" s="200"/>
      <c r="W713" s="200"/>
      <c r="X713" s="200"/>
      <c r="Y713" s="201"/>
    </row>
    <row r="714" spans="1:25" ht="12.75">
      <c r="A714" s="179"/>
      <c r="B714" s="77"/>
      <c r="C714" s="204"/>
      <c r="D714" s="179"/>
      <c r="E714" s="136"/>
      <c r="F714" s="179"/>
      <c r="G714" s="77"/>
      <c r="H714" s="196"/>
      <c r="I714" s="200"/>
      <c r="J714" s="198"/>
      <c r="K714" s="198"/>
      <c r="L714" s="198"/>
      <c r="M714" s="198"/>
      <c r="N714" s="198"/>
      <c r="O714" s="198"/>
      <c r="P714" s="43"/>
      <c r="Q714" s="179"/>
      <c r="R714" s="200"/>
      <c r="S714" s="200"/>
      <c r="T714" s="200"/>
      <c r="U714" s="200"/>
      <c r="V714" s="200"/>
      <c r="W714" s="200"/>
      <c r="X714" s="200"/>
      <c r="Y714" s="201"/>
    </row>
    <row r="715" spans="1:25" ht="12.75">
      <c r="A715" s="179"/>
      <c r="B715" s="77"/>
      <c r="C715" s="204"/>
      <c r="D715" s="179"/>
      <c r="E715" s="136"/>
      <c r="F715" s="179"/>
      <c r="G715" s="77"/>
      <c r="H715" s="196"/>
      <c r="I715" s="200"/>
      <c r="J715" s="198"/>
      <c r="K715" s="198"/>
      <c r="L715" s="198"/>
      <c r="M715" s="198"/>
      <c r="N715" s="198"/>
      <c r="O715" s="198"/>
      <c r="P715" s="43"/>
      <c r="Q715" s="179"/>
      <c r="R715" s="200"/>
      <c r="S715" s="200"/>
      <c r="T715" s="200"/>
      <c r="U715" s="200"/>
      <c r="V715" s="200"/>
      <c r="W715" s="200"/>
      <c r="X715" s="200"/>
      <c r="Y715" s="201"/>
    </row>
    <row r="716" spans="1:25" ht="12.75">
      <c r="A716" s="179"/>
      <c r="B716" s="77"/>
      <c r="C716" s="204"/>
      <c r="D716" s="179"/>
      <c r="E716" s="136"/>
      <c r="F716" s="179"/>
      <c r="G716" s="77"/>
      <c r="H716" s="196"/>
      <c r="I716" s="200"/>
      <c r="J716" s="198"/>
      <c r="K716" s="198"/>
      <c r="L716" s="198"/>
      <c r="M716" s="198"/>
      <c r="N716" s="198"/>
      <c r="O716" s="198"/>
      <c r="P716" s="43"/>
      <c r="Q716" s="179"/>
      <c r="R716" s="200"/>
      <c r="S716" s="200"/>
      <c r="T716" s="200"/>
      <c r="U716" s="200"/>
      <c r="V716" s="200"/>
      <c r="W716" s="200"/>
      <c r="X716" s="200"/>
      <c r="Y716" s="201"/>
    </row>
    <row r="717" spans="1:25" ht="12.75">
      <c r="A717" s="179"/>
      <c r="B717" s="77"/>
      <c r="C717" s="204"/>
      <c r="D717" s="179"/>
      <c r="E717" s="136"/>
      <c r="F717" s="179"/>
      <c r="G717" s="77"/>
      <c r="H717" s="196"/>
      <c r="I717" s="200"/>
      <c r="J717" s="198"/>
      <c r="K717" s="198"/>
      <c r="L717" s="198"/>
      <c r="M717" s="198"/>
      <c r="N717" s="198"/>
      <c r="O717" s="198"/>
      <c r="P717" s="43"/>
      <c r="Q717" s="179"/>
      <c r="R717" s="200"/>
      <c r="S717" s="200"/>
      <c r="T717" s="200"/>
      <c r="U717" s="200"/>
      <c r="V717" s="200"/>
      <c r="W717" s="200"/>
      <c r="X717" s="200"/>
      <c r="Y717" s="201"/>
    </row>
    <row r="718" spans="1:25" ht="12.75">
      <c r="A718" s="179"/>
      <c r="B718" s="77"/>
      <c r="C718" s="204"/>
      <c r="D718" s="179"/>
      <c r="E718" s="136"/>
      <c r="F718" s="179"/>
      <c r="G718" s="77"/>
      <c r="H718" s="196"/>
      <c r="I718" s="200"/>
      <c r="J718" s="198"/>
      <c r="K718" s="198"/>
      <c r="L718" s="198"/>
      <c r="M718" s="198"/>
      <c r="N718" s="198"/>
      <c r="O718" s="198"/>
      <c r="P718" s="43"/>
      <c r="Q718" s="179"/>
      <c r="R718" s="200"/>
      <c r="S718" s="200"/>
      <c r="T718" s="200"/>
      <c r="U718" s="200"/>
      <c r="V718" s="200"/>
      <c r="W718" s="200"/>
      <c r="X718" s="200"/>
      <c r="Y718" s="201"/>
    </row>
    <row r="719" spans="1:25" ht="12.75">
      <c r="A719" s="179"/>
      <c r="B719" s="77"/>
      <c r="C719" s="204"/>
      <c r="D719" s="179"/>
      <c r="E719" s="136"/>
      <c r="F719" s="179"/>
      <c r="G719" s="77"/>
      <c r="H719" s="196"/>
      <c r="I719" s="200"/>
      <c r="J719" s="198"/>
      <c r="K719" s="198"/>
      <c r="L719" s="198"/>
      <c r="M719" s="198"/>
      <c r="N719" s="198"/>
      <c r="O719" s="198"/>
      <c r="P719" s="43"/>
      <c r="Q719" s="179"/>
      <c r="R719" s="200"/>
      <c r="S719" s="200"/>
      <c r="T719" s="200"/>
      <c r="U719" s="200"/>
      <c r="V719" s="200"/>
      <c r="W719" s="200"/>
      <c r="X719" s="200"/>
      <c r="Y719" s="201"/>
    </row>
    <row r="720" spans="1:25" ht="12.75">
      <c r="A720" s="179"/>
      <c r="B720" s="77"/>
      <c r="C720" s="204"/>
      <c r="D720" s="179"/>
      <c r="E720" s="136"/>
      <c r="F720" s="179"/>
      <c r="G720" s="77"/>
      <c r="H720" s="196"/>
      <c r="I720" s="200"/>
      <c r="J720" s="198"/>
      <c r="K720" s="198"/>
      <c r="L720" s="198"/>
      <c r="M720" s="198"/>
      <c r="N720" s="198"/>
      <c r="O720" s="198"/>
      <c r="P720" s="43"/>
      <c r="Q720" s="179"/>
      <c r="R720" s="200"/>
      <c r="S720" s="200"/>
      <c r="T720" s="200"/>
      <c r="U720" s="200"/>
      <c r="V720" s="200"/>
      <c r="W720" s="200"/>
      <c r="X720" s="200"/>
      <c r="Y720" s="201"/>
    </row>
    <row r="721" spans="1:25" ht="12.75">
      <c r="A721" s="179"/>
      <c r="B721" s="77"/>
      <c r="C721" s="204"/>
      <c r="D721" s="179"/>
      <c r="E721" s="136"/>
      <c r="F721" s="179"/>
      <c r="G721" s="77"/>
      <c r="H721" s="196"/>
      <c r="I721" s="200"/>
      <c r="J721" s="198"/>
      <c r="K721" s="198"/>
      <c r="L721" s="198"/>
      <c r="M721" s="198"/>
      <c r="N721" s="198"/>
      <c r="O721" s="198"/>
      <c r="P721" s="43"/>
      <c r="Q721" s="179"/>
      <c r="R721" s="200"/>
      <c r="S721" s="200"/>
      <c r="T721" s="200"/>
      <c r="U721" s="200"/>
      <c r="V721" s="200"/>
      <c r="W721" s="200"/>
      <c r="X721" s="200"/>
      <c r="Y721" s="201"/>
    </row>
    <row r="722" spans="1:25" ht="12.75">
      <c r="A722" s="179"/>
      <c r="B722" s="77"/>
      <c r="C722" s="204"/>
      <c r="D722" s="179"/>
      <c r="E722" s="136"/>
      <c r="F722" s="179"/>
      <c r="G722" s="77"/>
      <c r="H722" s="196"/>
      <c r="I722" s="200"/>
      <c r="J722" s="198"/>
      <c r="K722" s="198"/>
      <c r="L722" s="198"/>
      <c r="M722" s="198"/>
      <c r="N722" s="198"/>
      <c r="O722" s="198"/>
      <c r="P722" s="43"/>
      <c r="Q722" s="179"/>
      <c r="R722" s="200"/>
      <c r="S722" s="200"/>
      <c r="T722" s="200"/>
      <c r="U722" s="200"/>
      <c r="V722" s="200"/>
      <c r="W722" s="200"/>
      <c r="X722" s="200"/>
      <c r="Y722" s="201"/>
    </row>
    <row r="723" spans="1:25" ht="12.75">
      <c r="A723" s="179"/>
      <c r="B723" s="77"/>
      <c r="C723" s="204"/>
      <c r="D723" s="179"/>
      <c r="E723" s="136"/>
      <c r="F723" s="179"/>
      <c r="G723" s="77"/>
      <c r="H723" s="196"/>
      <c r="I723" s="200"/>
      <c r="J723" s="198"/>
      <c r="K723" s="198"/>
      <c r="L723" s="198"/>
      <c r="M723" s="198"/>
      <c r="N723" s="198"/>
      <c r="O723" s="198"/>
      <c r="P723" s="43"/>
      <c r="Q723" s="179"/>
      <c r="R723" s="200"/>
      <c r="S723" s="200"/>
      <c r="T723" s="200"/>
      <c r="U723" s="200"/>
      <c r="V723" s="200"/>
      <c r="W723" s="200"/>
      <c r="X723" s="200"/>
      <c r="Y723" s="201"/>
    </row>
    <row r="724" spans="1:25" ht="12.75">
      <c r="A724" s="179"/>
      <c r="B724" s="77"/>
      <c r="C724" s="204"/>
      <c r="D724" s="179"/>
      <c r="E724" s="136"/>
      <c r="F724" s="179"/>
      <c r="G724" s="77"/>
      <c r="H724" s="196"/>
      <c r="I724" s="200"/>
      <c r="J724" s="198"/>
      <c r="K724" s="198"/>
      <c r="L724" s="198"/>
      <c r="M724" s="198"/>
      <c r="N724" s="198"/>
      <c r="O724" s="198"/>
      <c r="P724" s="43"/>
      <c r="Q724" s="179"/>
      <c r="R724" s="200"/>
      <c r="S724" s="200"/>
      <c r="T724" s="200"/>
      <c r="U724" s="200"/>
      <c r="V724" s="200"/>
      <c r="W724" s="200"/>
      <c r="X724" s="200"/>
      <c r="Y724" s="201"/>
    </row>
    <row r="725" spans="1:25" ht="12.75">
      <c r="A725" s="179"/>
      <c r="B725" s="77"/>
      <c r="C725" s="204"/>
      <c r="D725" s="179"/>
      <c r="E725" s="136"/>
      <c r="F725" s="179"/>
      <c r="G725" s="77"/>
      <c r="H725" s="196"/>
      <c r="I725" s="200"/>
      <c r="J725" s="198"/>
      <c r="K725" s="198"/>
      <c r="L725" s="198"/>
      <c r="M725" s="198"/>
      <c r="N725" s="198"/>
      <c r="O725" s="198"/>
      <c r="P725" s="43"/>
      <c r="Q725" s="179"/>
      <c r="R725" s="200"/>
      <c r="S725" s="200"/>
      <c r="T725" s="200"/>
      <c r="U725" s="200"/>
      <c r="V725" s="200"/>
      <c r="W725" s="200"/>
      <c r="X725" s="200"/>
      <c r="Y725" s="201"/>
    </row>
    <row r="726" spans="1:25" ht="12.75">
      <c r="A726" s="179"/>
      <c r="B726" s="77"/>
      <c r="C726" s="204"/>
      <c r="D726" s="179"/>
      <c r="E726" s="136"/>
      <c r="F726" s="179"/>
      <c r="G726" s="77"/>
      <c r="H726" s="196"/>
      <c r="I726" s="200"/>
      <c r="J726" s="198"/>
      <c r="K726" s="198"/>
      <c r="L726" s="198"/>
      <c r="M726" s="198"/>
      <c r="N726" s="198"/>
      <c r="O726" s="198"/>
      <c r="P726" s="43"/>
      <c r="Q726" s="179"/>
      <c r="R726" s="200"/>
      <c r="S726" s="200"/>
      <c r="T726" s="200"/>
      <c r="U726" s="200"/>
      <c r="V726" s="200"/>
      <c r="W726" s="200"/>
      <c r="X726" s="200"/>
      <c r="Y726" s="201"/>
    </row>
    <row r="727" spans="1:25" ht="12.75">
      <c r="A727" s="179"/>
      <c r="B727" s="77"/>
      <c r="C727" s="204"/>
      <c r="D727" s="179"/>
      <c r="E727" s="136"/>
      <c r="F727" s="179"/>
      <c r="G727" s="77"/>
      <c r="H727" s="196"/>
      <c r="I727" s="200"/>
      <c r="J727" s="198"/>
      <c r="K727" s="198"/>
      <c r="L727" s="198"/>
      <c r="M727" s="198"/>
      <c r="N727" s="198"/>
      <c r="O727" s="198"/>
      <c r="P727" s="43"/>
      <c r="Q727" s="179"/>
      <c r="R727" s="200"/>
      <c r="S727" s="200"/>
      <c r="T727" s="200"/>
      <c r="U727" s="200"/>
      <c r="V727" s="200"/>
      <c r="W727" s="200"/>
      <c r="X727" s="200"/>
      <c r="Y727" s="201"/>
    </row>
    <row r="728" spans="1:25" ht="12.75">
      <c r="A728" s="179"/>
      <c r="B728" s="77"/>
      <c r="C728" s="204"/>
      <c r="D728" s="179"/>
      <c r="E728" s="136"/>
      <c r="F728" s="179"/>
      <c r="G728" s="77"/>
      <c r="H728" s="196"/>
      <c r="I728" s="200"/>
      <c r="J728" s="198"/>
      <c r="K728" s="198"/>
      <c r="L728" s="198"/>
      <c r="M728" s="198"/>
      <c r="N728" s="198"/>
      <c r="O728" s="198"/>
      <c r="P728" s="43"/>
      <c r="Q728" s="179"/>
      <c r="R728" s="200"/>
      <c r="S728" s="200"/>
      <c r="T728" s="200"/>
      <c r="U728" s="200"/>
      <c r="V728" s="200"/>
      <c r="W728" s="200"/>
      <c r="X728" s="200"/>
      <c r="Y728" s="201"/>
    </row>
    <row r="729" spans="1:25" ht="12.75">
      <c r="A729" s="179"/>
      <c r="B729" s="77"/>
      <c r="C729" s="204"/>
      <c r="D729" s="179"/>
      <c r="E729" s="136"/>
      <c r="F729" s="179"/>
      <c r="G729" s="77"/>
      <c r="H729" s="196"/>
      <c r="I729" s="200"/>
      <c r="J729" s="198"/>
      <c r="K729" s="198"/>
      <c r="L729" s="198"/>
      <c r="M729" s="198"/>
      <c r="N729" s="198"/>
      <c r="O729" s="198"/>
      <c r="P729" s="43"/>
      <c r="Q729" s="179"/>
      <c r="R729" s="200"/>
      <c r="S729" s="200"/>
      <c r="T729" s="200"/>
      <c r="U729" s="200"/>
      <c r="V729" s="200"/>
      <c r="W729" s="200"/>
      <c r="X729" s="200"/>
      <c r="Y729" s="201"/>
    </row>
    <row r="730" spans="1:25" ht="12.75">
      <c r="A730" s="179"/>
      <c r="B730" s="77"/>
      <c r="C730" s="204"/>
      <c r="D730" s="179"/>
      <c r="E730" s="136"/>
      <c r="F730" s="179"/>
      <c r="G730" s="77"/>
      <c r="H730" s="196"/>
      <c r="I730" s="200"/>
      <c r="J730" s="198"/>
      <c r="K730" s="198"/>
      <c r="L730" s="198"/>
      <c r="M730" s="198"/>
      <c r="N730" s="198"/>
      <c r="O730" s="198"/>
      <c r="P730" s="43"/>
      <c r="Q730" s="179"/>
      <c r="R730" s="200"/>
      <c r="S730" s="200"/>
      <c r="T730" s="200"/>
      <c r="U730" s="200"/>
      <c r="V730" s="200"/>
      <c r="W730" s="200"/>
      <c r="X730" s="200"/>
      <c r="Y730" s="201"/>
    </row>
    <row r="731" spans="1:25" ht="12.75">
      <c r="A731" s="179"/>
      <c r="B731" s="77"/>
      <c r="C731" s="204"/>
      <c r="D731" s="179"/>
      <c r="E731" s="136"/>
      <c r="F731" s="179"/>
      <c r="G731" s="77"/>
      <c r="H731" s="196"/>
      <c r="I731" s="200"/>
      <c r="J731" s="198"/>
      <c r="K731" s="198"/>
      <c r="L731" s="198"/>
      <c r="M731" s="198"/>
      <c r="N731" s="198"/>
      <c r="O731" s="198"/>
      <c r="P731" s="43"/>
      <c r="Q731" s="179"/>
      <c r="R731" s="200"/>
      <c r="S731" s="200"/>
      <c r="T731" s="200"/>
      <c r="U731" s="200"/>
      <c r="V731" s="200"/>
      <c r="W731" s="200"/>
      <c r="X731" s="200"/>
      <c r="Y731" s="201"/>
    </row>
    <row r="732" spans="1:25" ht="12.75">
      <c r="A732" s="179"/>
      <c r="B732" s="77"/>
      <c r="C732" s="204"/>
      <c r="D732" s="179"/>
      <c r="E732" s="136"/>
      <c r="F732" s="179"/>
      <c r="G732" s="77"/>
      <c r="H732" s="196"/>
      <c r="I732" s="200"/>
      <c r="J732" s="198"/>
      <c r="K732" s="198"/>
      <c r="L732" s="198"/>
      <c r="M732" s="198"/>
      <c r="N732" s="198"/>
      <c r="O732" s="198"/>
      <c r="P732" s="43"/>
      <c r="Q732" s="43"/>
      <c r="R732" s="200"/>
      <c r="S732" s="200"/>
      <c r="T732" s="200"/>
      <c r="U732" s="200"/>
      <c r="V732" s="200"/>
      <c r="W732" s="200"/>
      <c r="X732" s="200"/>
      <c r="Y732" s="201"/>
    </row>
    <row r="733" spans="1:25" ht="12.75">
      <c r="A733" s="179"/>
      <c r="B733" s="77"/>
      <c r="C733" s="204"/>
      <c r="D733" s="179"/>
      <c r="E733" s="136"/>
      <c r="F733" s="179"/>
      <c r="G733" s="77"/>
      <c r="H733" s="196"/>
      <c r="I733" s="200"/>
      <c r="J733" s="198"/>
      <c r="K733" s="198"/>
      <c r="L733" s="198"/>
      <c r="M733" s="198"/>
      <c r="N733" s="198"/>
      <c r="O733" s="198"/>
      <c r="P733" s="43"/>
      <c r="Q733" s="179"/>
      <c r="R733" s="200"/>
      <c r="S733" s="200"/>
      <c r="T733" s="200"/>
      <c r="U733" s="200"/>
      <c r="V733" s="200"/>
      <c r="W733" s="200"/>
      <c r="X733" s="200"/>
      <c r="Y733" s="201"/>
    </row>
    <row r="734" spans="1:25" ht="16.5" customHeight="1">
      <c r="A734" s="179"/>
      <c r="B734" s="77"/>
      <c r="C734" s="204"/>
      <c r="D734" s="179"/>
      <c r="E734" s="136"/>
      <c r="F734" s="179"/>
      <c r="G734" s="77"/>
      <c r="H734" s="196"/>
      <c r="I734" s="200"/>
      <c r="J734" s="198"/>
      <c r="K734" s="198"/>
      <c r="L734" s="198"/>
      <c r="M734" s="198"/>
      <c r="N734" s="198"/>
      <c r="O734" s="198"/>
      <c r="P734" s="43"/>
      <c r="Q734" s="43"/>
      <c r="R734" s="200"/>
      <c r="S734" s="200"/>
      <c r="T734" s="200"/>
      <c r="U734" s="200"/>
      <c r="V734" s="200"/>
      <c r="W734" s="200"/>
      <c r="X734" s="200"/>
      <c r="Y734" s="201"/>
    </row>
    <row r="735" spans="1:25" ht="12.75">
      <c r="A735" s="205"/>
      <c r="B735" s="206"/>
      <c r="C735" s="207"/>
      <c r="D735" s="205"/>
      <c r="E735" s="208"/>
      <c r="F735" s="205"/>
      <c r="G735" s="206"/>
      <c r="H735" s="209"/>
      <c r="I735" s="210"/>
      <c r="J735" s="211"/>
      <c r="K735" s="211"/>
      <c r="L735" s="211"/>
      <c r="M735" s="211"/>
      <c r="N735" s="211"/>
      <c r="O735" s="211"/>
      <c r="P735" s="212"/>
      <c r="Q735" s="212"/>
      <c r="R735" s="210"/>
      <c r="S735" s="210"/>
      <c r="T735" s="210"/>
      <c r="U735" s="210"/>
      <c r="V735" s="210"/>
      <c r="W735" s="210"/>
      <c r="X735" s="210"/>
      <c r="Y735" s="213"/>
    </row>
    <row r="736" spans="1:25" ht="12.75">
      <c r="A736" s="205"/>
      <c r="B736" s="206"/>
      <c r="C736" s="207"/>
      <c r="D736" s="205"/>
      <c r="E736" s="208"/>
      <c r="F736" s="205"/>
      <c r="G736" s="206"/>
      <c r="H736" s="209"/>
      <c r="I736" s="210"/>
      <c r="J736" s="211"/>
      <c r="K736" s="211"/>
      <c r="L736" s="211"/>
      <c r="M736" s="211"/>
      <c r="N736" s="211"/>
      <c r="O736" s="211"/>
      <c r="P736" s="212"/>
      <c r="Q736" s="212"/>
      <c r="R736" s="210"/>
      <c r="S736" s="210"/>
      <c r="T736" s="210"/>
      <c r="U736" s="210"/>
      <c r="V736" s="210"/>
      <c r="W736" s="210"/>
      <c r="X736" s="210"/>
      <c r="Y736" s="213"/>
    </row>
    <row r="737" spans="1:25" ht="12.75">
      <c r="A737" s="205"/>
      <c r="B737" s="206"/>
      <c r="C737" s="207"/>
      <c r="D737" s="205"/>
      <c r="E737" s="208"/>
      <c r="F737" s="205"/>
      <c r="G737" s="206"/>
      <c r="H737" s="209"/>
      <c r="I737" s="210"/>
      <c r="J737" s="211"/>
      <c r="K737" s="211"/>
      <c r="L737" s="211"/>
      <c r="M737" s="211"/>
      <c r="N737" s="211"/>
      <c r="O737" s="211"/>
      <c r="P737" s="212"/>
      <c r="Q737" s="205"/>
      <c r="R737" s="210"/>
      <c r="S737" s="210"/>
      <c r="T737" s="210"/>
      <c r="U737" s="210"/>
      <c r="V737" s="210"/>
      <c r="W737" s="210"/>
      <c r="X737" s="210"/>
      <c r="Y737" s="213"/>
    </row>
    <row r="738" spans="1:25" ht="12.75">
      <c r="A738" s="205"/>
      <c r="B738" s="206"/>
      <c r="C738" s="207"/>
      <c r="D738" s="205"/>
      <c r="E738" s="208"/>
      <c r="F738" s="205"/>
      <c r="G738" s="206"/>
      <c r="H738" s="209"/>
      <c r="I738" s="210"/>
      <c r="J738" s="211"/>
      <c r="K738" s="211"/>
      <c r="L738" s="211"/>
      <c r="M738" s="211"/>
      <c r="N738" s="211"/>
      <c r="O738" s="211"/>
      <c r="P738" s="212"/>
      <c r="Q738" s="205"/>
      <c r="R738" s="210"/>
      <c r="S738" s="210"/>
      <c r="T738" s="210"/>
      <c r="U738" s="210"/>
      <c r="V738" s="210"/>
      <c r="W738" s="210"/>
      <c r="X738" s="210"/>
      <c r="Y738" s="213"/>
    </row>
    <row r="739" spans="1:25" ht="12.75">
      <c r="A739" s="205"/>
      <c r="B739" s="206"/>
      <c r="C739" s="207"/>
      <c r="D739" s="205"/>
      <c r="E739" s="208"/>
      <c r="F739" s="205"/>
      <c r="G739" s="206"/>
      <c r="H739" s="209"/>
      <c r="I739" s="210"/>
      <c r="J739" s="211"/>
      <c r="K739" s="211"/>
      <c r="L739" s="211"/>
      <c r="M739" s="211"/>
      <c r="N739" s="211"/>
      <c r="O739" s="211"/>
      <c r="P739" s="212"/>
      <c r="Q739" s="212"/>
      <c r="R739" s="210"/>
      <c r="S739" s="210"/>
      <c r="T739" s="210"/>
      <c r="U739" s="210"/>
      <c r="V739" s="210"/>
      <c r="W739" s="210"/>
      <c r="X739" s="210"/>
      <c r="Y739" s="213"/>
    </row>
    <row r="740" spans="1:25" ht="12.75">
      <c r="A740" s="205"/>
      <c r="B740" s="206"/>
      <c r="C740" s="207"/>
      <c r="D740" s="205"/>
      <c r="E740" s="208"/>
      <c r="F740" s="205"/>
      <c r="G740" s="206"/>
      <c r="H740" s="209"/>
      <c r="I740" s="210"/>
      <c r="J740" s="211"/>
      <c r="K740" s="211"/>
      <c r="L740" s="211"/>
      <c r="M740" s="211"/>
      <c r="N740" s="211"/>
      <c r="O740" s="211"/>
      <c r="P740" s="212"/>
      <c r="Q740" s="205"/>
      <c r="R740" s="210"/>
      <c r="S740" s="210"/>
      <c r="T740" s="210"/>
      <c r="U740" s="210"/>
      <c r="V740" s="210"/>
      <c r="W740" s="210"/>
      <c r="X740" s="210"/>
      <c r="Y740" s="213"/>
    </row>
    <row r="741" spans="1:25" ht="12.75">
      <c r="A741" s="205"/>
      <c r="B741" s="206"/>
      <c r="C741" s="207"/>
      <c r="D741" s="205"/>
      <c r="E741" s="208"/>
      <c r="F741" s="205"/>
      <c r="G741" s="206"/>
      <c r="H741" s="209"/>
      <c r="I741" s="210"/>
      <c r="J741" s="211"/>
      <c r="K741" s="211"/>
      <c r="L741" s="211"/>
      <c r="M741" s="211"/>
      <c r="N741" s="211"/>
      <c r="O741" s="211"/>
      <c r="P741" s="212"/>
      <c r="Q741" s="212"/>
      <c r="R741" s="210"/>
      <c r="S741" s="210"/>
      <c r="T741" s="210"/>
      <c r="U741" s="210"/>
      <c r="V741" s="210"/>
      <c r="W741" s="210"/>
      <c r="X741" s="210"/>
      <c r="Y741" s="213"/>
    </row>
    <row r="742" spans="1:25" ht="12.75">
      <c r="A742" s="205"/>
      <c r="B742" s="206"/>
      <c r="C742" s="207"/>
      <c r="D742" s="205"/>
      <c r="E742" s="208"/>
      <c r="F742" s="205"/>
      <c r="G742" s="206"/>
      <c r="H742" s="209"/>
      <c r="I742" s="210"/>
      <c r="J742" s="211"/>
      <c r="K742" s="211"/>
      <c r="L742" s="211"/>
      <c r="M742" s="211"/>
      <c r="N742" s="211"/>
      <c r="O742" s="211"/>
      <c r="P742" s="212"/>
      <c r="Q742" s="212"/>
      <c r="R742" s="210"/>
      <c r="S742" s="210"/>
      <c r="T742" s="210"/>
      <c r="U742" s="210"/>
      <c r="V742" s="210"/>
      <c r="W742" s="210"/>
      <c r="X742" s="210"/>
      <c r="Y742" s="213"/>
    </row>
    <row r="743" spans="1:25" ht="12.75">
      <c r="A743" s="205"/>
      <c r="B743" s="206"/>
      <c r="C743" s="207"/>
      <c r="D743" s="205"/>
      <c r="E743" s="208"/>
      <c r="F743" s="205"/>
      <c r="G743" s="206"/>
      <c r="H743" s="209"/>
      <c r="I743" s="210"/>
      <c r="J743" s="211"/>
      <c r="K743" s="211"/>
      <c r="L743" s="211"/>
      <c r="M743" s="211"/>
      <c r="N743" s="211"/>
      <c r="O743" s="211"/>
      <c r="P743" s="212"/>
      <c r="Q743" s="212"/>
      <c r="R743" s="210"/>
      <c r="S743" s="210"/>
      <c r="T743" s="210"/>
      <c r="U743" s="210"/>
      <c r="V743" s="210"/>
      <c r="W743" s="210"/>
      <c r="X743" s="210"/>
      <c r="Y743" s="213"/>
    </row>
    <row r="744" spans="1:25" ht="12.75">
      <c r="A744" s="205"/>
      <c r="B744" s="206"/>
      <c r="C744" s="207"/>
      <c r="D744" s="205"/>
      <c r="E744" s="208"/>
      <c r="F744" s="205"/>
      <c r="G744" s="206"/>
      <c r="H744" s="209"/>
      <c r="I744" s="210"/>
      <c r="J744" s="211"/>
      <c r="K744" s="211"/>
      <c r="L744" s="211"/>
      <c r="M744" s="211"/>
      <c r="N744" s="211"/>
      <c r="O744" s="211"/>
      <c r="P744" s="212"/>
      <c r="Q744" s="212"/>
      <c r="R744" s="210"/>
      <c r="S744" s="210"/>
      <c r="T744" s="210"/>
      <c r="U744" s="210"/>
      <c r="V744" s="210"/>
      <c r="W744" s="210"/>
      <c r="X744" s="210"/>
      <c r="Y744" s="213"/>
    </row>
    <row r="745" spans="1:25" ht="12.75">
      <c r="A745" s="205"/>
      <c r="B745" s="206"/>
      <c r="C745" s="207"/>
      <c r="D745" s="205"/>
      <c r="E745" s="208"/>
      <c r="F745" s="205"/>
      <c r="G745" s="206"/>
      <c r="H745" s="209"/>
      <c r="I745" s="210"/>
      <c r="J745" s="211"/>
      <c r="K745" s="211"/>
      <c r="L745" s="211"/>
      <c r="M745" s="211"/>
      <c r="N745" s="211"/>
      <c r="O745" s="211"/>
      <c r="P745" s="212"/>
      <c r="Q745" s="212"/>
      <c r="R745" s="210"/>
      <c r="S745" s="210"/>
      <c r="T745" s="210"/>
      <c r="U745" s="210"/>
      <c r="V745" s="210"/>
      <c r="W745" s="210"/>
      <c r="X745" s="210"/>
      <c r="Y745" s="213"/>
    </row>
    <row r="746" spans="1:25" ht="12.75">
      <c r="A746" s="205"/>
      <c r="B746" s="206"/>
      <c r="C746" s="207"/>
      <c r="D746" s="205"/>
      <c r="E746" s="208"/>
      <c r="F746" s="205"/>
      <c r="G746" s="206"/>
      <c r="H746" s="209"/>
      <c r="I746" s="210"/>
      <c r="J746" s="211"/>
      <c r="K746" s="211"/>
      <c r="L746" s="211"/>
      <c r="M746" s="211"/>
      <c r="N746" s="211"/>
      <c r="O746" s="211"/>
      <c r="P746" s="212"/>
      <c r="Q746" s="212"/>
      <c r="R746" s="210"/>
      <c r="S746" s="210"/>
      <c r="T746" s="210"/>
      <c r="U746" s="210"/>
      <c r="V746" s="210"/>
      <c r="W746" s="210"/>
      <c r="X746" s="210"/>
      <c r="Y746" s="213"/>
    </row>
    <row r="747" spans="1:25" ht="12.75">
      <c r="A747" s="205"/>
      <c r="B747" s="206"/>
      <c r="C747" s="207"/>
      <c r="D747" s="205"/>
      <c r="E747" s="208"/>
      <c r="F747" s="205"/>
      <c r="G747" s="206"/>
      <c r="H747" s="209"/>
      <c r="I747" s="210"/>
      <c r="J747" s="211"/>
      <c r="K747" s="211"/>
      <c r="L747" s="211"/>
      <c r="M747" s="211"/>
      <c r="N747" s="211"/>
      <c r="O747" s="211"/>
      <c r="P747" s="212"/>
      <c r="Q747" s="212"/>
      <c r="R747" s="210"/>
      <c r="S747" s="210"/>
      <c r="T747" s="210"/>
      <c r="U747" s="210"/>
      <c r="V747" s="210"/>
      <c r="W747" s="210"/>
      <c r="X747" s="210"/>
      <c r="Y747" s="213"/>
    </row>
    <row r="748" spans="1:25" ht="12.75">
      <c r="A748" s="205"/>
      <c r="B748" s="206"/>
      <c r="C748" s="207"/>
      <c r="D748" s="205"/>
      <c r="E748" s="208"/>
      <c r="F748" s="205"/>
      <c r="G748" s="206"/>
      <c r="H748" s="209"/>
      <c r="I748" s="210"/>
      <c r="J748" s="211"/>
      <c r="K748" s="211"/>
      <c r="L748" s="211"/>
      <c r="M748" s="211"/>
      <c r="N748" s="211"/>
      <c r="O748" s="211"/>
      <c r="P748" s="212"/>
      <c r="Q748" s="212"/>
      <c r="R748" s="210"/>
      <c r="S748" s="210"/>
      <c r="T748" s="210"/>
      <c r="U748" s="210"/>
      <c r="V748" s="210"/>
      <c r="W748" s="210"/>
      <c r="X748" s="210"/>
      <c r="Y748" s="213"/>
    </row>
    <row r="749" spans="1:25" ht="12.75">
      <c r="A749" s="205"/>
      <c r="B749" s="206"/>
      <c r="C749" s="207"/>
      <c r="D749" s="205"/>
      <c r="E749" s="208"/>
      <c r="F749" s="205"/>
      <c r="G749" s="206"/>
      <c r="H749" s="209"/>
      <c r="I749" s="210"/>
      <c r="J749" s="211"/>
      <c r="K749" s="211"/>
      <c r="L749" s="211"/>
      <c r="M749" s="211"/>
      <c r="N749" s="211"/>
      <c r="O749" s="211"/>
      <c r="P749" s="212"/>
      <c r="Q749" s="212"/>
      <c r="R749" s="210"/>
      <c r="S749" s="210"/>
      <c r="T749" s="210"/>
      <c r="U749" s="210"/>
      <c r="V749" s="210"/>
      <c r="W749" s="210"/>
      <c r="X749" s="210"/>
      <c r="Y749" s="213"/>
    </row>
    <row r="750" spans="1:25" ht="12.75">
      <c r="A750" s="205"/>
      <c r="B750" s="206"/>
      <c r="C750" s="207"/>
      <c r="D750" s="205"/>
      <c r="E750" s="208"/>
      <c r="F750" s="205"/>
      <c r="G750" s="206"/>
      <c r="H750" s="209"/>
      <c r="I750" s="210"/>
      <c r="J750" s="211"/>
      <c r="K750" s="211"/>
      <c r="L750" s="211"/>
      <c r="M750" s="211"/>
      <c r="N750" s="211"/>
      <c r="O750" s="211"/>
      <c r="P750" s="212"/>
      <c r="Q750" s="212"/>
      <c r="R750" s="210"/>
      <c r="S750" s="210"/>
      <c r="T750" s="210"/>
      <c r="U750" s="210"/>
      <c r="V750" s="210"/>
      <c r="W750" s="210"/>
      <c r="X750" s="210"/>
      <c r="Y750" s="213"/>
    </row>
    <row r="751" spans="1:25" ht="12.75">
      <c r="A751" s="205"/>
      <c r="B751" s="206"/>
      <c r="C751" s="207"/>
      <c r="D751" s="205"/>
      <c r="E751" s="208"/>
      <c r="F751" s="205"/>
      <c r="G751" s="206"/>
      <c r="H751" s="209"/>
      <c r="I751" s="210"/>
      <c r="J751" s="211"/>
      <c r="K751" s="211"/>
      <c r="L751" s="211"/>
      <c r="M751" s="211"/>
      <c r="N751" s="211"/>
      <c r="O751" s="211"/>
      <c r="P751" s="212"/>
      <c r="Q751" s="212"/>
      <c r="R751" s="210"/>
      <c r="S751" s="210"/>
      <c r="T751" s="210"/>
      <c r="U751" s="210"/>
      <c r="V751" s="210"/>
      <c r="W751" s="210"/>
      <c r="X751" s="210"/>
      <c r="Y751" s="213"/>
    </row>
    <row r="752" spans="1:25" ht="12.75">
      <c r="A752" s="205"/>
      <c r="B752" s="206"/>
      <c r="C752" s="207"/>
      <c r="D752" s="205"/>
      <c r="E752" s="208"/>
      <c r="F752" s="205"/>
      <c r="G752" s="206"/>
      <c r="H752" s="209"/>
      <c r="I752" s="210"/>
      <c r="J752" s="211"/>
      <c r="K752" s="211"/>
      <c r="L752" s="211"/>
      <c r="M752" s="211"/>
      <c r="N752" s="211"/>
      <c r="O752" s="211"/>
      <c r="P752" s="212"/>
      <c r="Q752" s="212"/>
      <c r="R752" s="210"/>
      <c r="S752" s="210"/>
      <c r="T752" s="210"/>
      <c r="U752" s="210"/>
      <c r="V752" s="210"/>
      <c r="W752" s="210"/>
      <c r="X752" s="210"/>
      <c r="Y752" s="213"/>
    </row>
    <row r="753" spans="1:25" ht="12.75">
      <c r="A753" s="205"/>
      <c r="B753" s="206"/>
      <c r="C753" s="207"/>
      <c r="D753" s="205"/>
      <c r="E753" s="208"/>
      <c r="F753" s="205"/>
      <c r="G753" s="206"/>
      <c r="H753" s="209"/>
      <c r="I753" s="210"/>
      <c r="J753" s="211"/>
      <c r="K753" s="211"/>
      <c r="L753" s="211"/>
      <c r="M753" s="211"/>
      <c r="N753" s="211"/>
      <c r="O753" s="211"/>
      <c r="P753" s="212"/>
      <c r="Q753" s="212"/>
      <c r="R753" s="210"/>
      <c r="S753" s="210"/>
      <c r="T753" s="210"/>
      <c r="U753" s="210"/>
      <c r="V753" s="210"/>
      <c r="W753" s="210"/>
      <c r="X753" s="210"/>
      <c r="Y753" s="213"/>
    </row>
    <row r="754" spans="1:25" ht="12.75">
      <c r="A754" s="205"/>
      <c r="B754" s="206"/>
      <c r="C754" s="207"/>
      <c r="D754" s="205"/>
      <c r="E754" s="208"/>
      <c r="F754" s="205"/>
      <c r="G754" s="206"/>
      <c r="H754" s="209"/>
      <c r="I754" s="210"/>
      <c r="J754" s="211"/>
      <c r="K754" s="211"/>
      <c r="L754" s="211"/>
      <c r="M754" s="211"/>
      <c r="N754" s="211"/>
      <c r="O754" s="211"/>
      <c r="P754" s="212"/>
      <c r="Q754" s="212"/>
      <c r="R754" s="210"/>
      <c r="S754" s="210"/>
      <c r="T754" s="210"/>
      <c r="U754" s="210"/>
      <c r="V754" s="210"/>
      <c r="W754" s="210"/>
      <c r="X754" s="210"/>
      <c r="Y754" s="213"/>
    </row>
    <row r="755" spans="1:25" ht="12.75">
      <c r="A755" s="205"/>
      <c r="B755" s="206"/>
      <c r="C755" s="207"/>
      <c r="D755" s="205"/>
      <c r="E755" s="208"/>
      <c r="F755" s="205"/>
      <c r="G755" s="206"/>
      <c r="H755" s="209"/>
      <c r="I755" s="210"/>
      <c r="J755" s="211"/>
      <c r="K755" s="211"/>
      <c r="L755" s="211"/>
      <c r="M755" s="211"/>
      <c r="N755" s="211"/>
      <c r="O755" s="211"/>
      <c r="P755" s="212"/>
      <c r="Q755" s="212"/>
      <c r="R755" s="210"/>
      <c r="S755" s="210"/>
      <c r="T755" s="210"/>
      <c r="U755" s="210"/>
      <c r="V755" s="210"/>
      <c r="W755" s="210"/>
      <c r="X755" s="210"/>
      <c r="Y755" s="213"/>
    </row>
    <row r="756" spans="1:25" ht="12.75">
      <c r="A756" s="205"/>
      <c r="B756" s="206"/>
      <c r="C756" s="207"/>
      <c r="D756" s="205"/>
      <c r="E756" s="208"/>
      <c r="F756" s="205"/>
      <c r="G756" s="206"/>
      <c r="H756" s="209"/>
      <c r="I756" s="210"/>
      <c r="J756" s="211"/>
      <c r="K756" s="211"/>
      <c r="L756" s="211"/>
      <c r="M756" s="211"/>
      <c r="N756" s="211"/>
      <c r="O756" s="211"/>
      <c r="P756" s="212"/>
      <c r="Q756" s="212"/>
      <c r="R756" s="210"/>
      <c r="S756" s="210"/>
      <c r="T756" s="210"/>
      <c r="U756" s="210"/>
      <c r="V756" s="210"/>
      <c r="W756" s="210"/>
      <c r="X756" s="210"/>
      <c r="Y756" s="213"/>
    </row>
    <row r="757" spans="1:25" ht="12.75">
      <c r="A757" s="205"/>
      <c r="B757" s="206"/>
      <c r="C757" s="207"/>
      <c r="D757" s="205"/>
      <c r="E757" s="208"/>
      <c r="F757" s="205"/>
      <c r="G757" s="206"/>
      <c r="H757" s="209"/>
      <c r="I757" s="210"/>
      <c r="J757" s="211"/>
      <c r="K757" s="211"/>
      <c r="L757" s="211"/>
      <c r="M757" s="211"/>
      <c r="N757" s="211"/>
      <c r="O757" s="211"/>
      <c r="P757" s="212"/>
      <c r="Q757" s="212"/>
      <c r="R757" s="210"/>
      <c r="S757" s="210"/>
      <c r="T757" s="210"/>
      <c r="U757" s="210"/>
      <c r="V757" s="210"/>
      <c r="W757" s="210"/>
      <c r="X757" s="210"/>
      <c r="Y757" s="213"/>
    </row>
    <row r="758" spans="1:25" ht="12.75">
      <c r="A758" s="205"/>
      <c r="B758" s="206"/>
      <c r="C758" s="207"/>
      <c r="D758" s="205"/>
      <c r="E758" s="208"/>
      <c r="F758" s="205"/>
      <c r="G758" s="206"/>
      <c r="H758" s="209"/>
      <c r="I758" s="210"/>
      <c r="J758" s="211"/>
      <c r="K758" s="211"/>
      <c r="L758" s="211"/>
      <c r="M758" s="211"/>
      <c r="N758" s="211"/>
      <c r="O758" s="211"/>
      <c r="P758" s="212"/>
      <c r="Q758" s="212"/>
      <c r="R758" s="210"/>
      <c r="S758" s="210"/>
      <c r="T758" s="210"/>
      <c r="U758" s="210"/>
      <c r="V758" s="210"/>
      <c r="W758" s="210"/>
      <c r="X758" s="210"/>
      <c r="Y758" s="213"/>
    </row>
    <row r="759" spans="1:25" ht="12.75">
      <c r="A759" s="205"/>
      <c r="B759" s="206"/>
      <c r="C759" s="207"/>
      <c r="D759" s="205"/>
      <c r="E759" s="208"/>
      <c r="F759" s="205"/>
      <c r="G759" s="206"/>
      <c r="H759" s="209"/>
      <c r="I759" s="210"/>
      <c r="J759" s="211"/>
      <c r="K759" s="211"/>
      <c r="L759" s="211"/>
      <c r="M759" s="211"/>
      <c r="N759" s="211"/>
      <c r="O759" s="211"/>
      <c r="P759" s="212"/>
      <c r="Q759" s="212"/>
      <c r="R759" s="210"/>
      <c r="S759" s="210"/>
      <c r="T759" s="210"/>
      <c r="U759" s="210"/>
      <c r="V759" s="210"/>
      <c r="W759" s="210"/>
      <c r="X759" s="210"/>
      <c r="Y759" s="213"/>
    </row>
    <row r="760" spans="1:25" ht="12.75">
      <c r="A760" s="205"/>
      <c r="B760" s="206"/>
      <c r="C760" s="207"/>
      <c r="D760" s="205"/>
      <c r="E760" s="208"/>
      <c r="F760" s="205"/>
      <c r="G760" s="206"/>
      <c r="H760" s="209"/>
      <c r="I760" s="210"/>
      <c r="J760" s="211"/>
      <c r="K760" s="211"/>
      <c r="L760" s="211"/>
      <c r="M760" s="211"/>
      <c r="N760" s="211"/>
      <c r="O760" s="211"/>
      <c r="P760" s="212"/>
      <c r="Q760" s="212"/>
      <c r="R760" s="210"/>
      <c r="S760" s="210"/>
      <c r="T760" s="210"/>
      <c r="U760" s="210"/>
      <c r="V760" s="210"/>
      <c r="W760" s="210"/>
      <c r="X760" s="210"/>
      <c r="Y760" s="213"/>
    </row>
    <row r="761" spans="1:25" ht="12.75">
      <c r="A761" s="205"/>
      <c r="B761" s="206"/>
      <c r="C761" s="207"/>
      <c r="D761" s="205"/>
      <c r="E761" s="208"/>
      <c r="F761" s="205"/>
      <c r="G761" s="206"/>
      <c r="H761" s="209"/>
      <c r="I761" s="210"/>
      <c r="J761" s="211"/>
      <c r="K761" s="211"/>
      <c r="L761" s="211"/>
      <c r="M761" s="211"/>
      <c r="N761" s="211"/>
      <c r="O761" s="211"/>
      <c r="P761" s="212"/>
      <c r="Q761" s="212"/>
      <c r="R761" s="210"/>
      <c r="S761" s="210"/>
      <c r="T761" s="210"/>
      <c r="U761" s="210"/>
      <c r="V761" s="210"/>
      <c r="W761" s="210"/>
      <c r="X761" s="210"/>
      <c r="Y761" s="213"/>
    </row>
    <row r="762" spans="1:25" ht="12.75">
      <c r="A762" s="205"/>
      <c r="B762" s="206"/>
      <c r="C762" s="207"/>
      <c r="D762" s="205"/>
      <c r="E762" s="208"/>
      <c r="F762" s="205"/>
      <c r="G762" s="206"/>
      <c r="H762" s="209"/>
      <c r="I762" s="210"/>
      <c r="J762" s="211"/>
      <c r="K762" s="211"/>
      <c r="L762" s="211"/>
      <c r="M762" s="211"/>
      <c r="N762" s="211"/>
      <c r="O762" s="211"/>
      <c r="P762" s="212"/>
      <c r="Q762" s="212"/>
      <c r="R762" s="210"/>
      <c r="S762" s="210"/>
      <c r="T762" s="210"/>
      <c r="U762" s="210"/>
      <c r="V762" s="210"/>
      <c r="W762" s="210"/>
      <c r="X762" s="210"/>
      <c r="Y762" s="213"/>
    </row>
    <row r="763" spans="1:25" ht="12.75">
      <c r="A763" s="205"/>
      <c r="B763" s="206"/>
      <c r="C763" s="207"/>
      <c r="D763" s="205"/>
      <c r="E763" s="208"/>
      <c r="F763" s="205"/>
      <c r="G763" s="206"/>
      <c r="H763" s="209"/>
      <c r="I763" s="210"/>
      <c r="J763" s="211"/>
      <c r="K763" s="211"/>
      <c r="L763" s="211"/>
      <c r="M763" s="211"/>
      <c r="N763" s="211"/>
      <c r="O763" s="211"/>
      <c r="P763" s="212"/>
      <c r="Q763" s="212"/>
      <c r="R763" s="210"/>
      <c r="S763" s="210"/>
      <c r="T763" s="210"/>
      <c r="U763" s="210"/>
      <c r="V763" s="210"/>
      <c r="W763" s="210"/>
      <c r="X763" s="210"/>
      <c r="Y763" s="213"/>
    </row>
    <row r="764" spans="1:25" ht="12.75">
      <c r="A764" s="205"/>
      <c r="B764" s="206"/>
      <c r="C764" s="207"/>
      <c r="D764" s="205"/>
      <c r="E764" s="208"/>
      <c r="F764" s="205"/>
      <c r="G764" s="206"/>
      <c r="H764" s="209"/>
      <c r="I764" s="210"/>
      <c r="J764" s="211"/>
      <c r="K764" s="211"/>
      <c r="L764" s="211"/>
      <c r="M764" s="211"/>
      <c r="N764" s="211"/>
      <c r="O764" s="211"/>
      <c r="P764" s="212"/>
      <c r="Q764" s="212"/>
      <c r="R764" s="210"/>
      <c r="S764" s="210"/>
      <c r="T764" s="210"/>
      <c r="U764" s="210"/>
      <c r="V764" s="210"/>
      <c r="W764" s="210"/>
      <c r="X764" s="210"/>
      <c r="Y764" s="213"/>
    </row>
    <row r="765" spans="1:25" ht="12.75">
      <c r="A765" s="205"/>
      <c r="B765" s="206"/>
      <c r="C765" s="207"/>
      <c r="D765" s="205"/>
      <c r="E765" s="208"/>
      <c r="F765" s="205"/>
      <c r="G765" s="206"/>
      <c r="H765" s="209"/>
      <c r="I765" s="210"/>
      <c r="J765" s="211"/>
      <c r="K765" s="211"/>
      <c r="L765" s="211"/>
      <c r="M765" s="211"/>
      <c r="N765" s="211"/>
      <c r="O765" s="211"/>
      <c r="P765" s="212"/>
      <c r="Q765" s="212"/>
      <c r="R765" s="210"/>
      <c r="S765" s="210"/>
      <c r="T765" s="210"/>
      <c r="U765" s="210"/>
      <c r="V765" s="210"/>
      <c r="W765" s="210"/>
      <c r="X765" s="210"/>
      <c r="Y765" s="213"/>
    </row>
    <row r="766" spans="1:25" ht="12.75">
      <c r="A766" s="205"/>
      <c r="B766" s="206"/>
      <c r="C766" s="207"/>
      <c r="D766" s="205"/>
      <c r="E766" s="208"/>
      <c r="F766" s="205"/>
      <c r="G766" s="206"/>
      <c r="H766" s="209"/>
      <c r="I766" s="210"/>
      <c r="J766" s="211"/>
      <c r="K766" s="211"/>
      <c r="L766" s="211"/>
      <c r="M766" s="211"/>
      <c r="N766" s="211"/>
      <c r="O766" s="211"/>
      <c r="P766" s="212"/>
      <c r="Q766" s="212"/>
      <c r="R766" s="210"/>
      <c r="S766" s="210"/>
      <c r="T766" s="210"/>
      <c r="U766" s="210"/>
      <c r="V766" s="210"/>
      <c r="W766" s="210"/>
      <c r="X766" s="210"/>
      <c r="Y766" s="213"/>
    </row>
    <row r="767" spans="1:25" ht="12.75">
      <c r="A767" s="205"/>
      <c r="B767" s="206"/>
      <c r="C767" s="207"/>
      <c r="D767" s="205"/>
      <c r="E767" s="208"/>
      <c r="F767" s="205"/>
      <c r="G767" s="206"/>
      <c r="H767" s="209"/>
      <c r="I767" s="210"/>
      <c r="J767" s="211"/>
      <c r="K767" s="211"/>
      <c r="L767" s="211"/>
      <c r="M767" s="211"/>
      <c r="N767" s="211"/>
      <c r="O767" s="211"/>
      <c r="P767" s="212"/>
      <c r="Q767" s="212"/>
      <c r="R767" s="210"/>
      <c r="S767" s="210"/>
      <c r="T767" s="210"/>
      <c r="U767" s="210"/>
      <c r="V767" s="210"/>
      <c r="W767" s="210"/>
      <c r="X767" s="210"/>
      <c r="Y767" s="213"/>
    </row>
    <row r="768" spans="1:25" ht="12.75">
      <c r="A768" s="205"/>
      <c r="B768" s="206"/>
      <c r="C768" s="207"/>
      <c r="D768" s="205"/>
      <c r="E768" s="208"/>
      <c r="F768" s="205"/>
      <c r="G768" s="206"/>
      <c r="H768" s="209"/>
      <c r="I768" s="210"/>
      <c r="J768" s="211"/>
      <c r="K768" s="211"/>
      <c r="L768" s="211"/>
      <c r="M768" s="211"/>
      <c r="N768" s="211"/>
      <c r="O768" s="211"/>
      <c r="P768" s="212"/>
      <c r="Q768" s="212"/>
      <c r="R768" s="210"/>
      <c r="S768" s="210"/>
      <c r="T768" s="210"/>
      <c r="U768" s="210"/>
      <c r="V768" s="210"/>
      <c r="W768" s="210"/>
      <c r="X768" s="210"/>
      <c r="Y768" s="213"/>
    </row>
    <row r="769" spans="1:25" ht="12.75">
      <c r="A769" s="205"/>
      <c r="B769" s="206"/>
      <c r="C769" s="207"/>
      <c r="D769" s="205"/>
      <c r="E769" s="208"/>
      <c r="F769" s="205"/>
      <c r="G769" s="206"/>
      <c r="H769" s="209"/>
      <c r="I769" s="210"/>
      <c r="J769" s="211"/>
      <c r="K769" s="211"/>
      <c r="L769" s="211"/>
      <c r="M769" s="211"/>
      <c r="N769" s="211"/>
      <c r="O769" s="211"/>
      <c r="P769" s="212"/>
      <c r="Q769" s="212"/>
      <c r="R769" s="210"/>
      <c r="S769" s="210"/>
      <c r="T769" s="210"/>
      <c r="U769" s="210"/>
      <c r="V769" s="210"/>
      <c r="W769" s="210"/>
      <c r="X769" s="210"/>
      <c r="Y769" s="213"/>
    </row>
    <row r="770" spans="1:25" ht="12.75">
      <c r="A770" s="205"/>
      <c r="B770" s="206"/>
      <c r="C770" s="207"/>
      <c r="D770" s="205"/>
      <c r="E770" s="208"/>
      <c r="F770" s="205"/>
      <c r="G770" s="206"/>
      <c r="H770" s="209"/>
      <c r="I770" s="210"/>
      <c r="J770" s="211"/>
      <c r="K770" s="211"/>
      <c r="L770" s="211"/>
      <c r="M770" s="211"/>
      <c r="N770" s="211"/>
      <c r="O770" s="211"/>
      <c r="P770" s="212"/>
      <c r="Q770" s="212"/>
      <c r="R770" s="210"/>
      <c r="S770" s="210"/>
      <c r="T770" s="210"/>
      <c r="U770" s="210"/>
      <c r="V770" s="210"/>
      <c r="W770" s="210"/>
      <c r="X770" s="210"/>
      <c r="Y770" s="213"/>
    </row>
    <row r="771" spans="1:25" ht="12.75">
      <c r="A771" s="205"/>
      <c r="B771" s="206"/>
      <c r="C771" s="207"/>
      <c r="D771" s="205"/>
      <c r="E771" s="208"/>
      <c r="F771" s="205"/>
      <c r="G771" s="206"/>
      <c r="H771" s="209"/>
      <c r="I771" s="210"/>
      <c r="J771" s="211"/>
      <c r="K771" s="211"/>
      <c r="L771" s="211"/>
      <c r="M771" s="211"/>
      <c r="N771" s="211"/>
      <c r="O771" s="211"/>
      <c r="P771" s="212"/>
      <c r="Q771" s="212"/>
      <c r="R771" s="210"/>
      <c r="S771" s="210"/>
      <c r="T771" s="210"/>
      <c r="U771" s="210"/>
      <c r="V771" s="210"/>
      <c r="W771" s="210"/>
      <c r="X771" s="210"/>
      <c r="Y771" s="213"/>
    </row>
    <row r="772" spans="1:25" ht="12.75">
      <c r="A772" s="205"/>
      <c r="B772" s="206"/>
      <c r="C772" s="207"/>
      <c r="D772" s="205"/>
      <c r="E772" s="208"/>
      <c r="F772" s="205"/>
      <c r="G772" s="206"/>
      <c r="H772" s="209"/>
      <c r="I772" s="210"/>
      <c r="J772" s="211"/>
      <c r="K772" s="211"/>
      <c r="L772" s="211"/>
      <c r="M772" s="211"/>
      <c r="N772" s="211"/>
      <c r="O772" s="211"/>
      <c r="P772" s="212"/>
      <c r="Q772" s="212"/>
      <c r="R772" s="210"/>
      <c r="S772" s="210"/>
      <c r="T772" s="210"/>
      <c r="U772" s="210"/>
      <c r="V772" s="210"/>
      <c r="W772" s="210"/>
      <c r="X772" s="210"/>
      <c r="Y772" s="213"/>
    </row>
    <row r="773" spans="1:25" ht="12.75">
      <c r="A773" s="205"/>
      <c r="B773" s="206"/>
      <c r="C773" s="207"/>
      <c r="D773" s="205"/>
      <c r="E773" s="208"/>
      <c r="F773" s="205"/>
      <c r="G773" s="206"/>
      <c r="H773" s="209"/>
      <c r="I773" s="210"/>
      <c r="J773" s="211"/>
      <c r="K773" s="211"/>
      <c r="L773" s="211"/>
      <c r="M773" s="211"/>
      <c r="N773" s="211"/>
      <c r="O773" s="211"/>
      <c r="P773" s="212"/>
      <c r="Q773" s="212"/>
      <c r="R773" s="210"/>
      <c r="S773" s="210"/>
      <c r="T773" s="210"/>
      <c r="U773" s="210"/>
      <c r="V773" s="210"/>
      <c r="W773" s="210"/>
      <c r="X773" s="210"/>
      <c r="Y773" s="213"/>
    </row>
    <row r="774" spans="1:25" ht="12.75">
      <c r="A774" s="205"/>
      <c r="B774" s="206"/>
      <c r="C774" s="207"/>
      <c r="D774" s="205"/>
      <c r="E774" s="208"/>
      <c r="F774" s="205"/>
      <c r="G774" s="206"/>
      <c r="H774" s="209"/>
      <c r="I774" s="210"/>
      <c r="J774" s="211"/>
      <c r="K774" s="211"/>
      <c r="L774" s="211"/>
      <c r="M774" s="211"/>
      <c r="N774" s="211"/>
      <c r="O774" s="211"/>
      <c r="P774" s="212"/>
      <c r="Q774" s="212"/>
      <c r="R774" s="210"/>
      <c r="S774" s="210"/>
      <c r="T774" s="210"/>
      <c r="U774" s="210"/>
      <c r="V774" s="210"/>
      <c r="W774" s="210"/>
      <c r="X774" s="210"/>
      <c r="Y774" s="213"/>
    </row>
    <row r="775" spans="1:25" ht="12.75">
      <c r="A775" s="205"/>
      <c r="B775" s="206"/>
      <c r="C775" s="207"/>
      <c r="D775" s="205"/>
      <c r="E775" s="208"/>
      <c r="F775" s="205"/>
      <c r="G775" s="206"/>
      <c r="H775" s="209"/>
      <c r="I775" s="210"/>
      <c r="J775" s="211"/>
      <c r="K775" s="211"/>
      <c r="L775" s="211"/>
      <c r="M775" s="211"/>
      <c r="N775" s="211"/>
      <c r="O775" s="211"/>
      <c r="P775" s="212"/>
      <c r="Q775" s="212"/>
      <c r="R775" s="210"/>
      <c r="S775" s="210"/>
      <c r="T775" s="210"/>
      <c r="U775" s="210"/>
      <c r="V775" s="210"/>
      <c r="W775" s="210"/>
      <c r="X775" s="210"/>
      <c r="Y775" s="213"/>
    </row>
    <row r="776" spans="1:25" ht="12.75">
      <c r="A776" s="205"/>
      <c r="B776" s="206"/>
      <c r="C776" s="207"/>
      <c r="D776" s="205"/>
      <c r="E776" s="208"/>
      <c r="F776" s="205"/>
      <c r="G776" s="206"/>
      <c r="H776" s="209"/>
      <c r="I776" s="210"/>
      <c r="J776" s="211"/>
      <c r="K776" s="211"/>
      <c r="L776" s="211"/>
      <c r="M776" s="211"/>
      <c r="N776" s="211"/>
      <c r="O776" s="211"/>
      <c r="P776" s="212"/>
      <c r="Q776" s="212"/>
      <c r="R776" s="210"/>
      <c r="S776" s="210"/>
      <c r="T776" s="210"/>
      <c r="U776" s="210"/>
      <c r="V776" s="210"/>
      <c r="W776" s="210"/>
      <c r="X776" s="210"/>
      <c r="Y776" s="213"/>
    </row>
    <row r="777" spans="1:25" ht="12.75">
      <c r="A777" s="205"/>
      <c r="B777" s="206"/>
      <c r="C777" s="207"/>
      <c r="D777" s="205"/>
      <c r="E777" s="208"/>
      <c r="F777" s="205"/>
      <c r="G777" s="206"/>
      <c r="H777" s="209"/>
      <c r="I777" s="210"/>
      <c r="J777" s="211"/>
      <c r="K777" s="211"/>
      <c r="L777" s="211"/>
      <c r="M777" s="211"/>
      <c r="N777" s="211"/>
      <c r="O777" s="211"/>
      <c r="P777" s="212"/>
      <c r="Q777" s="212"/>
      <c r="R777" s="210"/>
      <c r="S777" s="210"/>
      <c r="T777" s="210"/>
      <c r="U777" s="210"/>
      <c r="V777" s="210"/>
      <c r="W777" s="210"/>
      <c r="X777" s="210"/>
      <c r="Y777" s="213"/>
    </row>
    <row r="778" spans="1:25" ht="12.75">
      <c r="A778" s="205"/>
      <c r="B778" s="206"/>
      <c r="C778" s="207"/>
      <c r="D778" s="205"/>
      <c r="E778" s="208"/>
      <c r="F778" s="205"/>
      <c r="G778" s="206"/>
      <c r="H778" s="209"/>
      <c r="I778" s="210"/>
      <c r="J778" s="211"/>
      <c r="K778" s="211"/>
      <c r="L778" s="211"/>
      <c r="M778" s="211"/>
      <c r="N778" s="211"/>
      <c r="O778" s="211"/>
      <c r="P778" s="212"/>
      <c r="Q778" s="212"/>
      <c r="R778" s="210"/>
      <c r="S778" s="210"/>
      <c r="T778" s="210"/>
      <c r="U778" s="210"/>
      <c r="V778" s="210"/>
      <c r="W778" s="210"/>
      <c r="X778" s="210"/>
      <c r="Y778" s="213"/>
    </row>
    <row r="779" spans="1:25" ht="12.75">
      <c r="A779" s="205"/>
      <c r="B779" s="214" t="s">
        <v>450</v>
      </c>
      <c r="C779" s="215"/>
      <c r="D779" s="205"/>
      <c r="E779" s="208"/>
      <c r="F779" s="205"/>
      <c r="G779" s="206"/>
      <c r="H779" s="209"/>
      <c r="I779" s="210"/>
      <c r="J779" s="211"/>
      <c r="K779" s="211"/>
      <c r="L779" s="211"/>
      <c r="M779" s="211"/>
      <c r="N779" s="211"/>
      <c r="O779" s="211"/>
      <c r="P779" s="212"/>
      <c r="Q779" s="212"/>
      <c r="R779" s="210"/>
      <c r="S779" s="210"/>
      <c r="T779" s="210"/>
      <c r="U779" s="210"/>
      <c r="V779" s="210"/>
      <c r="W779" s="210"/>
      <c r="X779" s="210"/>
      <c r="Y779" s="213"/>
    </row>
  </sheetData>
  <sheetProtection/>
  <mergeCells count="2">
    <mergeCell ref="C1:G1"/>
    <mergeCell ref="H1:Q1"/>
  </mergeCells>
  <hyperlinks>
    <hyperlink ref="B1" r:id="rId1" display="https://innoscholcomm.typeform.com/to/Csvr7b?source=101"/>
    <hyperlink ref="C4" r:id="rId2" display="https://osf.io"/>
    <hyperlink ref="P4" r:id="rId3" display="https://twitter.com/OSFramework"/>
    <hyperlink ref="C5" r:id="rId4" display="https://aspredicted.org/"/>
    <hyperlink ref="C6" r:id="rId5" display="https://www.atlassian.com/software/confluence"/>
    <hyperlink ref="P6" r:id="rId6" display="https://twitter.com/Confluence"/>
    <hyperlink ref="C7" r:id="rId7" display="https://dmptool.org/"/>
    <hyperlink ref="P7" r:id="rId8" display="https://twitter.com/TheDMPTool"/>
    <hyperlink ref="C8" r:id="rId9" display="https://projects.ac/"/>
    <hyperlink ref="P8" r:id="rId10" display="https://twitter.com/projects"/>
    <hyperlink ref="C9" r:id="rId11" display="http://www.innocentive.com/"/>
    <hyperlink ref="P9" r:id="rId12" display="https://twitter.com/InnoCentive"/>
    <hyperlink ref="C10" r:id="rId13" display="https://syneratio.com/"/>
    <hyperlink ref="P10" r:id="rId14" display="https://twitter.com/Syneratio"/>
    <hyperlink ref="C11" r:id="rId15" display="http://direct2experts.org/"/>
    <hyperlink ref="C12" r:id="rId16" display="http://www.scholaruniverse.com/"/>
    <hyperlink ref="C14" r:id="rId17" display="http://dhcommons.org/"/>
    <hyperlink ref="P14" r:id="rId18" display="https://twitter.com/DHCommons"/>
    <hyperlink ref="C15" r:id="rId19" display="http://beta.briefideas.org/"/>
    <hyperlink ref="C16" r:id="rId20" display="http://thinklab.com/"/>
    <hyperlink ref="P16" r:id="rId21" display="https://twitter.com/thinklab"/>
    <hyperlink ref="C17" r:id="rId22" display="http://www.kaggle.com/"/>
    <hyperlink ref="P17" r:id="rId23" display="https://twitter.com/kaggle"/>
    <hyperlink ref="C18" r:id="rId24" display="https://www.consano.org/"/>
    <hyperlink ref="P18" r:id="rId25" display="https://twitter.com/Consano"/>
    <hyperlink ref="C19" r:id="rId26" display="https://www.endeavorist.org"/>
    <hyperlink ref="P19" r:id="rId27" display="https://twitter.com/EndeavoristOrg"/>
    <hyperlink ref="C20" r:id="rId28" display="https://experiment.com/"/>
    <hyperlink ref="C21" r:id="rId29" display="http://myprojects.cancerresearchuk.org/"/>
    <hyperlink ref="P21" r:id="rId30" display="https://twitter.com/MyProjects"/>
    <hyperlink ref="C22" r:id="rId31" display="http://www.petridish.org/"/>
    <hyperlink ref="P22" r:id="rId32" display="https://twitter.com/petridishorg"/>
    <hyperlink ref="C23" r:id="rId33" display="http://sciflies.org/"/>
    <hyperlink ref="P23" r:id="rId34" display="https://twitter.com/SciFlies"/>
    <hyperlink ref="C24" r:id="rId35" display="http://scifundchallenge.org/"/>
    <hyperlink ref="P24" r:id="rId36" display="https://twitter.com/SciFund"/>
    <hyperlink ref="C25" r:id="rId37" display="https://thinkable.org/"/>
    <hyperlink ref="P25" r:id="rId38" display="https://twitter.com/thinkable_org"/>
    <hyperlink ref="C26" r:id="rId39" display="http://walacea.com/"/>
    <hyperlink ref="P26" r:id="rId40" display="https://twitter.com/walacea_"/>
    <hyperlink ref="C27" r:id="rId41" display="https://fconline.foundationcenter.org/"/>
    <hyperlink ref="P27" r:id="rId42" display="https://twitter.com/fdncenter"/>
    <hyperlink ref="C28" r:id="rId43" display="http://search.crossref.org/fundref"/>
    <hyperlink ref="C29" r:id="rId44" display="https://www.grantforward.com"/>
    <hyperlink ref="P29" r:id="rId45" display="https://twitter.com/GrantForward"/>
    <hyperlink ref="C30" r:id="rId46" display="http://www.grants.gov/"/>
    <hyperlink ref="P30" r:id="rId47" display="https://twitter.com/Grantsdotgov"/>
    <hyperlink ref="C31" r:id="rId48" display="http://newtonslist.crdfglobal.org/"/>
    <hyperlink ref="P31" r:id="rId49" display="https://twitter.com/crdfglobal"/>
    <hyperlink ref="C32" r:id="rId50" display="http://pivot.cos.com/"/>
    <hyperlink ref="C33" r:id="rId51" display="http://info.researchprofessional.com/"/>
    <hyperlink ref="P33" r:id="rId52" display="https://twitter.com/ResearchRes"/>
    <hyperlink ref="C34" r:id="rId53" display="http://www.worldcat.org/"/>
    <hyperlink ref="P34" r:id="rId54" display="https://twitter.com/worldcatorg"/>
    <hyperlink ref="C35" r:id="rId55" display="http://www.standardanalytics.io/"/>
    <hyperlink ref="C36" r:id="rId56" display="http://www.linknovate.com/"/>
    <hyperlink ref="P36" r:id="rId57" display="https://twitter.com/linknovate"/>
    <hyperlink ref="C37" r:id="rId58" display="http://www.crossref.org/SimpleTextQuery/"/>
    <hyperlink ref="C38" r:id="rId59" display="https://nanohub.org/"/>
    <hyperlink ref="P38" r:id="rId60" display="https://twitter.com/nanoHUBnews"/>
    <hyperlink ref="C39" r:id="rId61" display="https://www.neuinfo.org/"/>
    <hyperlink ref="P39" r:id="rId62" display="https://twitter.com/neuinfo"/>
    <hyperlink ref="C40" r:id="rId63" display="https://www.ncbi.nlm.nih.gov/pubmed/"/>
    <hyperlink ref="P40" r:id="rId64" display="https://twitter.com/ncbi_pubmed"/>
    <hyperlink ref="C42" r:id="rId65" display="http://www.refindit.org/"/>
    <hyperlink ref="P42" r:id="rId66" display="https://twitter.com/findrefsfast"/>
    <hyperlink ref="C43" r:id="rId67" display="http://scicurve.com/"/>
    <hyperlink ref="P43" r:id="rId68" display="https://twitter.com/scicurve"/>
    <hyperlink ref="C44" r:id="rId69" display="http://citeseerx.ist.psu.edu/"/>
    <hyperlink ref="P44" r:id="rId70" display="https://twitter.com/CiteSeerX"/>
    <hyperlink ref="C45" r:id="rId71" display="http://www.gopubmed.com/web/gopubmed/"/>
    <hyperlink ref="C46" r:id="rId72" display="http://www.nlm.nih.gov/pubs/factsheets/medline.html"/>
    <hyperlink ref="C47" r:id="rId73" display="http://pubget.com/"/>
    <hyperlink ref="P47" r:id="rId74" display="https://twitter.com/pubget"/>
    <hyperlink ref="C48" r:id="rId75" display="http://www.quertle.info/"/>
    <hyperlink ref="P48" r:id="rId76" display="https://twitter.com/Quertle"/>
    <hyperlink ref="C49" r:id="rId77" display="http://repec.org/"/>
    <hyperlink ref="C50" r:id="rId78" display="http://www.ocoph.org/"/>
    <hyperlink ref="P50" r:id="rId79" display="https://twitter.com/OpenPheno"/>
    <hyperlink ref="C51" r:id="rId80" display="http://philpapers.org/"/>
    <hyperlink ref="C52" r:id="rId81" display="http://www.chemspider.com/"/>
    <hyperlink ref="P52" r:id="rId82" display="https://twitter.com/ChemSpider"/>
    <hyperlink ref="C53" r:id="rId83" display="http://www.crystallography.net/"/>
    <hyperlink ref="C54" r:id="rId84" display="http://opendata.cern.ch/"/>
    <hyperlink ref="C55" r:id="rId85" display="http://data.worldbank.org/"/>
    <hyperlink ref="P55" r:id="rId86" display="https://twitter.com/worldbankdata"/>
    <hyperlink ref="C56" r:id="rId87" display="http://linea.docgraph.org/"/>
    <hyperlink ref="P56" r:id="rId88" display="https://twitter.com/DocGraph"/>
    <hyperlink ref="C57" r:id="rId89" display="http://onerepo.net/"/>
    <hyperlink ref="C58" r:id="rId90" display="http://eurekamag.com/"/>
    <hyperlink ref="P58" r:id="rId91" display="https://twitter.com/EurekaMag"/>
    <hyperlink ref="C59" r:id="rId92" display="http://scibite.com"/>
    <hyperlink ref="P59" r:id="rId93" display="https://twitter.com/Scibite"/>
    <hyperlink ref="C60" r:id="rId94" display="http://www.ncbi.nlm.nih.gov/genbank/"/>
    <hyperlink ref="C61" r:id="rId95" display="http://www.openphacts.org/"/>
    <hyperlink ref="P61" r:id="rId96" display="https://twitter.com/Open_PHACTS"/>
    <hyperlink ref="C62" r:id="rId97" display="https://en.expernova.com"/>
    <hyperlink ref="P62" r:id="rId98" display="https://twitter.com/Expernova"/>
    <hyperlink ref="C63" r:id="rId99" display="https://paleobiodb.org"/>
    <hyperlink ref="P63" r:id="rId100" display="https://twitter.com/PaleoDB"/>
    <hyperlink ref="C64" r:id="rId101" display="http://krauthammerlab.med.yale.edu/imagefinder"/>
    <hyperlink ref="C65" r:id="rId102" display="http://www.nactem.ac.uk/medie/search.cgi"/>
    <hyperlink ref="C66" r:id="rId103" display="https://journalmap.org/"/>
    <hyperlink ref="P66" r:id="rId104" display="https://twitter.com/JournalMap"/>
    <hyperlink ref="C67" r:id="rId105" display="http://libraccess.org/"/>
    <hyperlink ref="P67" r:id="rId106" display="https://twitter.com/Libraccess"/>
    <hyperlink ref="C68" r:id="rId107" display="http://www.oalib.com"/>
    <hyperlink ref="P68" r:id="rId108" display="https://twitter.com/OalibJ"/>
    <hyperlink ref="C69" r:id="rId109" display="http://paperity.org/"/>
    <hyperlink ref="P69" r:id="rId110" display="https://twitter.com/Paperity"/>
    <hyperlink ref="C70" r:id="rId111" display="http://researchpad.co/"/>
    <hyperlink ref="P70" r:id="rId112" display="https://twitter.com/researchpad"/>
    <hyperlink ref="C71" r:id="rId113" display="https://www.scienceopen.com/home?5"/>
    <hyperlink ref="P71" r:id="rId114" display="https://twitter.com/Science_Open"/>
    <hyperlink ref="C72" r:id="rId115" display="http://www.scilit.net"/>
    <hyperlink ref="C73" r:id="rId116" display="dbpedia.org"/>
    <hyperlink ref="C74" r:id="rId117" display="http://citec.repec.org/"/>
    <hyperlink ref="P74" r:id="rId118" display="https://twitter.com/repecCitEc"/>
    <hyperlink ref="C75" r:id="rId119" display="http://opencitations.net/"/>
    <hyperlink ref="P75" r:id="rId120" display="https://twitter.com/dshotton"/>
    <hyperlink ref="C76" r:id="rId121" display="http://www.exlibrisgroup.com/category/MetaLibOverview"/>
    <hyperlink ref="C78" r:id="rId122" display="http://www.europeana.eu"/>
    <hyperlink ref="P78" r:id="rId123" display="https://twitter.com/Europeanaeu"/>
    <hyperlink ref="C79" r:id="rId124" display="http://www.hathitrust.org/"/>
    <hyperlink ref="P79" r:id="rId125" display="https://twitter.com/hathitrust"/>
    <hyperlink ref="C80" r:id="rId126" display="http://www.jstor.org/"/>
    <hyperlink ref="P80" r:id="rId127" display="https://twitter.com/JSTOR"/>
    <hyperlink ref="C81" r:id="rId128" display="http://www.opengrey.eu/"/>
    <hyperlink ref="P81" r:id="rId129" display="https://twitter.com/GreyLitNet"/>
    <hyperlink ref="C83" r:id="rId130" display="http://www.researchomatic.com/"/>
    <hyperlink ref="P83" r:id="rId131" display="https://twitter.com/Researchomatic"/>
    <hyperlink ref="C84" r:id="rId132" display="http://scholar.google.com/"/>
    <hyperlink ref="C85" r:id="rId133" display="http://academic.research.microsoft.com/"/>
    <hyperlink ref="P85" r:id="rId134" display="https://twitter.com/MSFTAcademic"/>
    <hyperlink ref="C86" r:id="rId135" display="http://thomsonreuters.com/thomson-reuters-web-of-science/"/>
    <hyperlink ref="P86" r:id="rId136" display="https://twitter.com/webofscience"/>
    <hyperlink ref="C88" r:id="rId137" display="http://www.scopus.com"/>
    <hyperlink ref="P88" r:id="rId138" display="https://twitter.com/Scopus"/>
    <hyperlink ref="C89" r:id="rId139" display="https://www.semanticscholar.org/"/>
    <hyperlink ref="C90" r:id="rId140" display="http://www.bookgenie451.com"/>
    <hyperlink ref="P90" r:id="rId141" display="https://twitter.com/BookGenie451"/>
    <hyperlink ref="C91" r:id="rId142" display="http://rd-switchboard.net/"/>
    <hyperlink ref="C92" r:id="rId143" display="https://osf.io/share"/>
    <hyperlink ref="C93" r:id="rId144" display="http://www.delpher.nl/"/>
    <hyperlink ref="P93" r:id="rId145" display="https://twitter.com/DelpherNL"/>
    <hyperlink ref="C94" r:id="rId146" display="http://groups.ischool.berkeley.edu/ploscloudexplorer/"/>
    <hyperlink ref="C95" r:id="rId147" display="http://www.openedition.org/?lang=en"/>
    <hyperlink ref="P95" r:id="rId148" display="https://twitter.com/openeditionsays"/>
    <hyperlink ref="C96" r:id="rId149" display="http://www.base-search.net/"/>
    <hyperlink ref="P96" r:id="rId150" display="https://twitter.com/BASEsearch"/>
    <hyperlink ref="C97" r:id="rId151" display="http://core.ac.uk/"/>
    <hyperlink ref="C98" r:id="rId152" display="http://network.bepress.com/"/>
    <hyperlink ref="C99" r:id="rId153" display="http://www.oclc.org/oaister.en.html?urlm=168646"/>
    <hyperlink ref="C100" r:id="rId154" display="https://www.openaire.eu"/>
    <hyperlink ref="P100" r:id="rId155" display="https://twitter.com/OpenAIRE_eu"/>
    <hyperlink ref="C101" r:id="rId156" display="http://www.rockyourpaper.org/"/>
    <hyperlink ref="P101" r:id="rId157" display="https://twitter.com/rockurpaper"/>
    <hyperlink ref="C102" r:id="rId158" display="http://stackexchange.com/sites#"/>
    <hyperlink ref="P102" r:id="rId159" display="https://twitter.com/StackExchange"/>
    <hyperlink ref="C103" r:id="rId160" display="https://wonderlib.com"/>
    <hyperlink ref="P103" r:id="rId161" display="https://twitter.com/wonderlib"/>
    <hyperlink ref="C104" r:id="rId162" display="https://www.biostars.org/"/>
    <hyperlink ref="P104" r:id="rId163" display="https://twitter.com/biostarquestion"/>
    <hyperlink ref="C105" r:id="rId164" display="http://www.wolframalpha.com/"/>
    <hyperlink ref="P105" r:id="rId165" display="https://twitter.com/Wolfram_Alpha"/>
    <hyperlink ref="C106" r:id="rId166" display="http://contentmine.org/"/>
    <hyperlink ref="P106" r:id="rId167" display="https://twitter.com/TheContentMine"/>
    <hyperlink ref="C109" r:id="rId168" display="http://scholar.aci.info/"/>
    <hyperlink ref="P109" r:id="rId169" display="https://twitter.com/aciblogindex"/>
    <hyperlink ref="C110" r:id="rId170" display="mloss.org/"/>
    <hyperlink ref="C111" r:id="rId171" display="http://search.crossref.org/"/>
    <hyperlink ref="C112" r:id="rId172" display="http://sciencetoolbox.org/"/>
    <hyperlink ref="P112" r:id="rId173" display="https://twitter.com/ScienceToolbox"/>
    <hyperlink ref="C113" r:id="rId174" display="https://www.biosharing.org/"/>
    <hyperlink ref="P113" r:id="rId175" display="https://twitter.com/biosharing"/>
    <hyperlink ref="C114" r:id="rId176" display="http://sciencestage.com/"/>
    <hyperlink ref="P114" r:id="rId177" display="https://twitter.com/sciencestage"/>
    <hyperlink ref="C115" r:id="rId178" display="http://www.zanran.com"/>
    <hyperlink ref="P115" r:id="rId179" display="https://twitter.com/ZanranSearch"/>
    <hyperlink ref="C116" r:id="rId180" display="http://timetravel.mementoweb.org/"/>
    <hyperlink ref="C117" r:id="rId181" display="http://www.proquest.com/products-services/AquaBrowser.html"/>
    <hyperlink ref="P117" r:id="rId182" display="https://twitter.com/aquabrowser"/>
    <hyperlink ref="C118" r:id="rId183" display="http://arrowsmith.psych.uic.edu/cgi-bin/arrowsmith_uic/start.cgi"/>
    <hyperlink ref="C119" r:id="rId184" display="http://labs.europepmc.org/evf"/>
    <hyperlink ref="P119" r:id="rId185" display="https://twitter.com/ElsevierAotF"/>
    <hyperlink ref="C120" r:id="rId186" display="http://paperscape.org/"/>
    <hyperlink ref="C121" r:id="rId187" display="http://www.wikidata.org"/>
    <hyperlink ref="P121" r:id="rId188" display="https://twitter.com/wikidata"/>
    <hyperlink ref="C122" r:id="rId189" display="http://www.ebscohost.com/discovery"/>
    <hyperlink ref="C123" r:id="rId190" display="http://www.exlibrisgroup.com/category/PrimoOverview"/>
    <hyperlink ref="C124" r:id="rId191" display="http://www.proquest.com/products-services/The-Summon-Service.html"/>
    <hyperlink ref="C125" r:id="rId192" display="https://www.worldcat.org/"/>
    <hyperlink ref="C126" r:id="rId193" display="http://www.oclc.org/worldcat-local.en.html"/>
    <hyperlink ref="C127" r:id="rId194" display="http://oag.cottagelabs.com/"/>
    <hyperlink ref="C128" r:id="rId195" display="https://www.openaccessbutton.org/"/>
    <hyperlink ref="P128" r:id="rId196" display="https://twitter.com/OA_Button"/>
    <hyperlink ref="C129" r:id="rId197" display="scoap3.org"/>
    <hyperlink ref="C130" r:id="rId198" display="https://unglue.it/"/>
    <hyperlink ref="P130" r:id="rId199" display="https://twitter.com/unglueit"/>
    <hyperlink ref="C131" r:id="rId200" display="https://www.deepdyve.com/"/>
    <hyperlink ref="P131" r:id="rId201" display="https://twitter.com/deepdyve"/>
    <hyperlink ref="C132" r:id="rId202" display="http://extranet.who.int/hinari/en/journals.php"/>
    <hyperlink ref="P132" r:id="rId203" display="https://twitter.com/R4LPartnership"/>
    <hyperlink ref="C133" r:id="rId204" display="http://www.research4life.org"/>
    <hyperlink ref="P133" r:id="rId205" display="https://twitter.com/R4LPartnership"/>
    <hyperlink ref="C134" r:id="rId206" display="http://sparrho.com/"/>
    <hyperlink ref="P134" r:id="rId207" display="https://twitter.com/sparrho"/>
    <hyperlink ref="C135" r:id="rId208" display="https://twitter.com/fly_papers"/>
    <hyperlink ref="P135" r:id="rId209" display="https://twitter.com/fly_papers"/>
    <hyperlink ref="C136" r:id="rId210" display="http://nowomics.com/"/>
    <hyperlink ref="P136" r:id="rId211" display="https://twitter.com/nowomics"/>
    <hyperlink ref="C137" r:id="rId212" display="http://myscizzle.com/"/>
    <hyperlink ref="P137" r:id="rId213" display="https://twitter.com/myScizzle"/>
    <hyperlink ref="C138" r:id="rId214" display="https://www.pubchase.com/"/>
    <hyperlink ref="P138" r:id="rId215" display="https://twitter.com/PubChase"/>
    <hyperlink ref="C139" r:id="rId216" display="https://sciencescape.org/"/>
    <hyperlink ref="P139" r:id="rId217" display="https://twitter.com/sciencescape"/>
    <hyperlink ref="C140" r:id="rId218" display="http://thirdiron.com/browzine/"/>
    <hyperlink ref="P140" r:id="rId219" display="https://twitter.com/browzine"/>
    <hyperlink ref="C141" r:id="rId220" display="http://www.journaltocs.hw.ac.uk/"/>
    <hyperlink ref="P141" r:id="rId221" display="https://twitter.com/journaltocs"/>
    <hyperlink ref="C142" r:id="rId222" display="http://atinyarm.appspot.com"/>
    <hyperlink ref="C143" r:id="rId223" display="http://f1000.com/prime"/>
    <hyperlink ref="C144" r:id="rId224" display="http://f1000.com/prime"/>
    <hyperlink ref="C145" r:id="rId225" display="http://cermine.ceon.pl/index.html"/>
    <hyperlink ref="C146" r:id="rId226" display="http://www.elsevier.com/online-tools/quosa"/>
    <hyperlink ref="P146" r:id="rId227" display="https://twitter.com/QUOSA1"/>
    <hyperlink ref="C147" r:id="rId228" display="https://hp.acschemworx.acs.org/"/>
    <hyperlink ref="P147" r:id="rId229" display="https://twitter.com/ACSChemWorx"/>
    <hyperlink ref="C148" r:id="rId230" display="http://info.bibliogo.com/"/>
    <hyperlink ref="P148" r:id="rId231" display="https://twitter.com/bibliogodev"/>
    <hyperlink ref="C149" r:id="rId232" display="http://scholar.google.com/scholar?scilib=1"/>
    <hyperlink ref="C150" r:id="rId233" display="https://paperpile.com/"/>
    <hyperlink ref="P150" r:id="rId234" display="https://twitter.com/pprpile"/>
    <hyperlink ref="C151" r:id="rId235" display="http://refbank.refindit.org/RefBank/search"/>
    <hyperlink ref="C152" r:id="rId236" display="https://www.refme.com/"/>
    <hyperlink ref="P152" r:id="rId237" display="https://twitter.com/GetRefME"/>
    <hyperlink ref="C153" r:id="rId238" display="https://www.stackly.org"/>
    <hyperlink ref="P153" r:id="rId239" display="https://twitter.com/stacklysupport"/>
    <hyperlink ref="C154" r:id="rId240" display="http://www.bibsonomy.org/"/>
    <hyperlink ref="P154" r:id="rId241" display="https://twitter.com/BibSonomyCrew"/>
    <hyperlink ref="C155" r:id="rId242" display="http://www.citeulike.org/"/>
    <hyperlink ref="P155" r:id="rId243" display="https://twitter.com/citeulike"/>
    <hyperlink ref="C156" r:id="rId244" display="https://www.citavi.com/"/>
    <hyperlink ref="P156" r:id="rId245" display="https://twitter.com/citavi"/>
    <hyperlink ref="C157" r:id="rId246" display="https://www.citethisforme.com/"/>
    <hyperlink ref="P157" r:id="rId247" display="https://twitter.com/CiteThisForMe"/>
    <hyperlink ref="C158" r:id="rId248" display="https://www.colwiz.com/"/>
    <hyperlink ref="P158" r:id="rId249" display="https://twitter.com/colwiz"/>
    <hyperlink ref="C159" r:id="rId250" display="http://www.docear.org/"/>
    <hyperlink ref="P159" r:id="rId251" display="https://twitter.com/Docear_org"/>
    <hyperlink ref="C160" r:id="rId252" display="http://endnote.com/"/>
    <hyperlink ref="P160" r:id="rId253" display="https://twitter.com/EndNoteNews"/>
    <hyperlink ref="C161" r:id="rId254" display="http://f1000.com/beta/"/>
    <hyperlink ref="P161" r:id="rId255" display="https://twitter.com/F1000"/>
    <hyperlink ref="C162" r:id="rId256" display="http://www.mendeley.com/"/>
    <hyperlink ref="P162" r:id="rId257" display="https://twitter.com/MendeleySupport"/>
    <hyperlink ref="C163" r:id="rId258" display="http://www.paper-box.co/"/>
    <hyperlink ref="P163" r:id="rId259" display="https://twitter.com/peaya"/>
    <hyperlink ref="C164" r:id="rId260" display="http://www.papersapp.com/"/>
    <hyperlink ref="P164" r:id="rId261" display="https://twitter.com/papersapp"/>
    <hyperlink ref="C165" r:id="rId262" display="https://flow.proquest.com/"/>
    <hyperlink ref="C166" r:id="rId263" display="http://www.refman.com/"/>
    <hyperlink ref="C167" r:id="rId264" display="http://www.refworks.com/"/>
    <hyperlink ref="P167" r:id="rId265" display="https://twitter.com/RefWorks"/>
    <hyperlink ref="C168" r:id="rId266" display="https://www.zotero.org/"/>
    <hyperlink ref="P168" r:id="rId267" display="https://twitter.com/zotero"/>
    <hyperlink ref="C169" r:id="rId268" display="http://www.qiqqa.com/"/>
    <hyperlink ref="C170" r:id="rId269" display="http://wizfolio.com/"/>
    <hyperlink ref="P170" r:id="rId270" display="https://twitter.com/wizfoliosupport"/>
    <hyperlink ref="C171" r:id="rId271" display="http://jcb-dataviewer.rupress.org/"/>
    <hyperlink ref="C172" r:id="rId272" display="https://www.readcube.com/"/>
    <hyperlink ref="P172" r:id="rId273" display="https://twitter.com/readcube"/>
    <hyperlink ref="C173" r:id="rId274" display="http://utopiadocs.com/"/>
    <hyperlink ref="P173" r:id="rId275" display="https://twitter.com/utopiadocs"/>
    <hyperlink ref="C174" r:id="rId276" display="http://www.crossref.org/crossmark/"/>
    <hyperlink ref="P174" r:id="rId277" display="https://twitter.com/CrossRefNews"/>
    <hyperlink ref="C175" r:id="rId278" display="http://ferret.ai/"/>
    <hyperlink ref="P175" r:id="rId279" display="https://twitter.com/getferret"/>
    <hyperlink ref="C176" r:id="rId280" display="https://code.google.com/p/surf-incontext/"/>
    <hyperlink ref="C177" r:id="rId281" display="http://www.ncbi.nlm.nih.gov/pmc/about/pubreader/"/>
    <hyperlink ref="C178" r:id="rId282" display="http://olabout.wiley.com/WileyCDA/Section/id-819787.html"/>
    <hyperlink ref="C179" r:id="rId283" display="http://onlinelibrary.wiley.com/subject/code/000128/homepage/new.htm"/>
    <hyperlink ref="C180" r:id="rId284" display="http://jonreeve.com/projects/annotags/"/>
    <hyperlink ref="P180" r:id="rId285" display="https://twitter.com/j0_0n"/>
    <hyperlink ref="C181" r:id="rId286" display="http://hypothes.is"/>
    <hyperlink ref="P181" r:id="rId287" display="https://twitter.com/hypothes_is"/>
    <hyperlink ref="C182" r:id="rId288" display="https://www.annotate.co/about.html"/>
    <hyperlink ref="P182" r:id="rId289" display="https://twitter.com/Annotateco"/>
    <hyperlink ref="C183" r:id="rId290" display="http://www.annotatedbooksonline.com/"/>
    <hyperlink ref="P183" r:id="rId291" display="https://twitter.com/AboBooks"/>
    <hyperlink ref="C184" r:id="rId292" display="http://www.annotationstudio.org/"/>
    <hyperlink ref="P184" r:id="rId293" display="https://twitter.com/MIThyperstudio"/>
    <hyperlink ref="C185" r:id="rId294" display="http://screening.metaxis.com/EMBASE/login.php"/>
    <hyperlink ref="C186" r:id="rId295" display="https://www.historypin.org/"/>
    <hyperlink ref="P186" r:id="rId296" display="https://twitter.com/Historypin"/>
    <hyperlink ref="C187" r:id="rId297" display="https://mark2cure.org/"/>
    <hyperlink ref="P187" r:id="rId298" display="https://twitter.com/Mark2Cure"/>
    <hyperlink ref="C188" r:id="rId299" display="http://peerlibrary.org"/>
    <hyperlink ref="P188" r:id="rId300" display="https://twitter.com/PeerLibrary"/>
    <hyperlink ref="C189" r:id="rId301" display="http://www.resquotes.com"/>
    <hyperlink ref="C190" r:id="rId302" display="http://www.teibyexample.org/xquery/TBEvalidator.xq"/>
    <hyperlink ref="P190" r:id="rId303" display="https://twitter.com/TEIconsortium"/>
    <hyperlink ref="C191" r:id="rId304" display="http://www.dedoose.com/"/>
    <hyperlink ref="P191" r:id="rId305" display="https://twitter.com/Dedoose"/>
    <hyperlink ref="C192" r:id="rId306" display="https://www.manylabs.org/"/>
    <hyperlink ref="P192" r:id="rId307" display="https://twitter.com/manylabs"/>
    <hyperlink ref="C193" r:id="rId308" display="https://books.google.com/ngrams"/>
    <hyperlink ref="C194" r:id="rId309" display="https://import.io/"/>
    <hyperlink ref="P194" r:id="rId310" display="https://twitter.com/importio"/>
    <hyperlink ref="C195" r:id="rId311" display="https://morph.io/"/>
    <hyperlink ref="P195" r:id="rId312" display="https://twitter.com/morph_io"/>
    <hyperlink ref="C196" r:id="rId313" display="http://www.unixuser.org/~euske/python/pdfminer/index.html"/>
    <hyperlink ref="C197" r:id="rId314" display="https://scraperwiki.com/"/>
    <hyperlink ref="P197" r:id="rId315" display="https://twitter.com/ScraperWiki"/>
    <hyperlink ref="C198" r:id="rId316" display="http://tabula.technology/"/>
    <hyperlink ref="P198" r:id="rId317" display="https://twitter.com/TabulaPDF"/>
    <hyperlink ref="C199" r:id="rId318" display="https://tags.hawksey.info/"/>
    <hyperlink ref="P199" r:id="rId319" display="https://twitter.com/mhawksey"/>
    <hyperlink ref="C200" r:id="rId320" display="http://arohatgi.info/WebPlotDigitizer/"/>
    <hyperlink ref="P200" r:id="rId321" display="https://twitter.com/ankit_rohatgi"/>
    <hyperlink ref="C201" r:id="rId322" display="https://getliquid.io/"/>
    <hyperlink ref="P201" r:id="rId323" display="https://twitter.com/LQDdata"/>
    <hyperlink ref="C202" r:id="rId324" display="http://1degreebio.org/"/>
    <hyperlink ref="P202" r:id="rId325" display="https://twitter.com/1DegreeBio"/>
    <hyperlink ref="C203" r:id="rId326" display="https://www.addgene.org/"/>
    <hyperlink ref="P203" r:id="rId327" display="https://twitter.com/Addgene"/>
    <hyperlink ref="C204" r:id="rId328" display="http://www.biocompare.com/"/>
    <hyperlink ref="P204" r:id="rId329" display="https://twitter.com/biocompare"/>
    <hyperlink ref="C205" r:id="rId330" display="http://biomedusa.org/"/>
    <hyperlink ref="C206" r:id="rId331" display="http://www.geosamples.org/"/>
    <hyperlink ref="P206" r:id="rId332" display="https://twitter.com/igsn_info"/>
    <hyperlink ref="C207" r:id="rId333" display="http://scicrunch.com/resources"/>
    <hyperlink ref="C208" r:id="rId334" display="https://www.sampleofscience.net/"/>
    <hyperlink ref="P208" r:id="rId335" display="https://twitter.com/SampleofScience"/>
    <hyperlink ref="C209" r:id="rId336" display="http://www.selectscience.net/"/>
    <hyperlink ref="P209" r:id="rId337" display="https://twitter.com/selectscience"/>
    <hyperlink ref="C210" r:id="rId338" display="http://www.straincontrol.com/"/>
    <hyperlink ref="P210" r:id="rId339" display="https://twitter.com/StrainControl"/>
    <hyperlink ref="C211" r:id="rId340" display="http://emeraldcloudlab.com"/>
    <hyperlink ref="P211" r:id="rId341" display="https://twitter.com/emeralddna"/>
    <hyperlink ref="C212" r:id="rId342" display="http://www.genomecompiler.com/"/>
    <hyperlink ref="P212" r:id="rId343" display="https://twitter.com/GenomeCompiler"/>
    <hyperlink ref="C214" r:id="rId344" display="www.wings-workflows.org"/>
    <hyperlink ref="C215" r:id="rId345" display="http://crowdtruth.org/"/>
    <hyperlink ref="P215" r:id="rId346" display="https://twitter.com/CrowdTruth"/>
    <hyperlink ref="C216" r:id="rId347" display="https://curatescience.org/"/>
    <hyperlink ref="P216" r:id="rId348" display="https://twitter.com/eplebel"/>
    <hyperlink ref="C217" r:id="rId349" display="http://science.experimonth.com/"/>
    <hyperlink ref="P217" r:id="rId350" display="https://twitter.com/experimonth"/>
    <hyperlink ref="C218" r:id="rId351" display="https://eyewire.org/"/>
    <hyperlink ref="P218" r:id="rId352" display="https://twitter.com/eye_wire"/>
    <hyperlink ref="C219" r:id="rId353" display="http://www.leukippos.org"/>
    <hyperlink ref="P219" r:id="rId354" display="https://twitter.com/Socrates_Logos"/>
    <hyperlink ref="C220" r:id="rId355" display="http://www.notesfromnature.org/"/>
    <hyperlink ref="P220" r:id="rId356" display="https://twitter.com/nfromn"/>
    <hyperlink ref="C221" r:id="rId357" display="http://openml.org/"/>
    <hyperlink ref="P221" r:id="rId358" display="https://twitter.com/open_ml"/>
    <hyperlink ref="C222" r:id="rId359" display="https://www.scienceexchange.com/"/>
    <hyperlink ref="P222" r:id="rId360" display="https://twitter.com/ScienceExchange"/>
    <hyperlink ref="C223" r:id="rId361" display="https://www.transcriptic.com/"/>
    <hyperlink ref="P223" r:id="rId362" display="https://twitter.com/transcriptic"/>
    <hyperlink ref="C224" r:id="rId363" display="https://www.assaydepot.com"/>
    <hyperlink ref="P224" r:id="rId364" display="https://twitter.com/assaydepot"/>
    <hyperlink ref="C225" r:id="rId365" display="https://www.elabinventory.com/"/>
    <hyperlink ref="C226" r:id="rId366" display="http://www.labcritics.com"/>
    <hyperlink ref="P226" r:id="rId367" display="https://twitter.com/LabCritics"/>
    <hyperlink ref="C227" r:id="rId368" display="https://www.quartzy.com/"/>
    <hyperlink ref="P227" r:id="rId369" display="https://twitter.com/Quartzy"/>
    <hyperlink ref="C228" r:id="rId370" display="http://findingsapp.com/"/>
    <hyperlink ref="P228" r:id="rId371" display="https://twitter.com/FindingsApp"/>
    <hyperlink ref="C229" r:id="rId372" display="https://www.labfolder.com/"/>
    <hyperlink ref="P229" r:id="rId373" display="https://twitter.com/labfolder"/>
    <hyperlink ref="C230" r:id="rId374" display="http://www.labguru.com/"/>
    <hyperlink ref="P230" r:id="rId375" display="https://twitter.com/Labguru"/>
    <hyperlink ref="C231" r:id="rId376" display="http://lablog.sourceforge.net/"/>
    <hyperlink ref="C232" r:id="rId377" display="http://www.esurveyspro.com/"/>
    <hyperlink ref="C233" r:id="rId378" display="http://fluidsurveys.com/"/>
    <hyperlink ref="P233" r:id="rId379" display="https://twitter.com/FluidSurveys"/>
    <hyperlink ref="C234" r:id="rId380" display="freeonlinesurveys.com"/>
    <hyperlink ref="C235" r:id="rId381" display="http://www.google.com/forms/about/"/>
    <hyperlink ref="C236" r:id="rId382" display="https://www.limeservice.com/en/"/>
    <hyperlink ref="P236" r:id="rId383" display="https://twitter.com/LimeService"/>
    <hyperlink ref="C237" r:id="rId384" display="http://www.proprofs.com/form/"/>
    <hyperlink ref="P237" r:id="rId385" display="https://twitter.com/proprofs"/>
    <hyperlink ref="C238" r:id="rId386" display="http://www.qualtrics.com/"/>
    <hyperlink ref="P238" r:id="rId387" display="https://twitter.com/Qualtrics"/>
    <hyperlink ref="C239" r:id="rId388" display="https://www.smartsurvey.co.uk/academic-research-surveys"/>
    <hyperlink ref="P239" r:id="rId389" display="https://twitter.com/SmartSurvey"/>
    <hyperlink ref="C240" r:id="rId390" display="https://www.socialsci.com/"/>
    <hyperlink ref="P240" r:id="rId391" display="https://twitter.com/socialsci"/>
    <hyperlink ref="C241" r:id="rId392" display="http://www.surveygizmo.com"/>
    <hyperlink ref="P241" r:id="rId393" display="https://twitter.com/SurveyGizmo"/>
    <hyperlink ref="C242" r:id="rId394" display="https://www.surveymonkey.com/"/>
    <hyperlink ref="P242" r:id="rId395" display="https://twitter.com/SurveyMonkey"/>
    <hyperlink ref="C243" r:id="rId396" display="http://www.typeform.com"/>
    <hyperlink ref="P243" r:id="rId397" display="https://twitter.com/typeform"/>
    <hyperlink ref="C244" r:id="rId398" display="https://opendatakit.org/"/>
    <hyperlink ref="P244" r:id="rId399" display="https://twitter.com/OpenDataKit"/>
    <hyperlink ref="C245" r:id="rId400" display="http://www.alltrials.net/"/>
    <hyperlink ref="C246" r:id="rId401" display="https://clinicaltrials.gov/"/>
    <hyperlink ref="C247" r:id="rId402" display="http://www.crd.york.ac.uk/PROSPERO/"/>
    <hyperlink ref="P247" r:id="rId403" display="https://twitter.com/crd_york"/>
    <hyperlink ref="C248" r:id="rId404" display="https://prolificacademic.co.uk/"/>
    <hyperlink ref="P248" r:id="rId405" display="https://twitter.com/ProlificAc"/>
    <hyperlink ref="C249" r:id="rId406" display="http://www.researchforgood.com/"/>
    <hyperlink ref="P249" r:id="rId407" display="https://twitter.com/ResearchForGood"/>
    <hyperlink ref="C250" r:id="rId408" display="http://argo.nactem.ac.uk/"/>
    <hyperlink ref="C251" r:id="rId409" display="https://www.docollab.com/"/>
    <hyperlink ref="P251" r:id="rId410" display="https://twitter.com/Docollab"/>
    <hyperlink ref="C252" r:id="rId411" display="http://www.hivebench.com/"/>
    <hyperlink ref="P252" r:id="rId412" display="https://twitter.com/hivebench"/>
    <hyperlink ref="C253" r:id="rId413" display="http://www.labarchives.com/"/>
    <hyperlink ref="P253" r:id="rId414" display="https://twitter.com/LabArchives"/>
    <hyperlink ref="C254" r:id="rId415" display="http://onsnetwork.org/ of 1st: http://usefulchem.wikispaces.com/"/>
    <hyperlink ref="P254" r:id="rId416" display="https://twitter.com/ONScience"/>
    <hyperlink ref="C255" r:id="rId417" display="http://openwetware.org"/>
    <hyperlink ref="P255" r:id="rId418" display="https://twitter.com/openwetware"/>
    <hyperlink ref="C256" r:id="rId419" display="http://neuralensemble.org/sumatra/"/>
    <hyperlink ref="C257" r:id="rId420" display="www.protocol-online.org"/>
    <hyperlink ref="C258" r:id="rId421" display="http://www.benchfly.com/"/>
    <hyperlink ref="P258" r:id="rId422" display="https://twitter.com/BenchFly"/>
    <hyperlink ref="C259" r:id="rId423" display="https://benchling.com/"/>
    <hyperlink ref="P259" r:id="rId424" display="https://twitter.com/benchling"/>
    <hyperlink ref="C260" r:id="rId425" display="http://www.protocols.io/"/>
    <hyperlink ref="P260" r:id="rId426" display="https://twitter.com/ProtocolsIO"/>
    <hyperlink ref="C261" r:id="rId427" display="https://www.scientificprotocols.org"/>
    <hyperlink ref="P261" r:id="rId428" display="https://twitter.com/SProtocolsOrg"/>
    <hyperlink ref="C262" r:id="rId429" display="http://www.crowdlabs.org/"/>
    <hyperlink ref="C263" r:id="rId430" display="http://www.jove.com/"/>
    <hyperlink ref="P263" r:id="rId431" display="https://twitter.com/JoVEjournal"/>
    <hyperlink ref="C264" r:id="rId432" display="http://www.myexperiment.org/"/>
    <hyperlink ref="C265" r:id="rId433" display="https://appsoma.com"/>
    <hyperlink ref="P265" r:id="rId434" display="https://twitter.com/Appsoma"/>
    <hyperlink ref="C266" r:id="rId435" display="http://www.arvados.org/"/>
    <hyperlink ref="P266" r:id="rId436" display="https://twitter.com/arvados"/>
    <hyperlink ref="C267" r:id="rId437" display="http://dhbox.org/"/>
    <hyperlink ref="P267" r:id="rId438" display="https://twitter.com/DH_Box"/>
    <hyperlink ref="C268" r:id="rId439" display="http://galaxyproject.org/"/>
    <hyperlink ref="P268" r:id="rId440" display="https://twitter.com/galaxyproject"/>
    <hyperlink ref="C269" r:id="rId441" display="http://www.broadinstitute.org/cancer/software/genepattern/"/>
    <hyperlink ref="P269" r:id="rId442" display="https://twitter.com/GenePattern"/>
    <hyperlink ref="C271" r:id="rId443" display="http://ipython.org/notebook.html"/>
    <hyperlink ref="P271" r:id="rId444" display="https://twitter.com/IPythonDev"/>
    <hyperlink ref="C272" r:id="rId445" display="http://jupyter.org/"/>
    <hyperlink ref="P272" r:id="rId446" display="https://twitter.com/ProjectJupyter"/>
    <hyperlink ref="C273" r:id="rId447" display="https://kepler-project.org/"/>
    <hyperlink ref="P273" r:id="rId448" display="https://twitter.com/ProjectKepler"/>
    <hyperlink ref="C274" r:id="rId449" display="http://www.kitware.com"/>
    <hyperlink ref="P274" r:id="rId450" display="https://twitter.com/Kitware"/>
    <hyperlink ref="C275" r:id="rId451" display="http://openrefine.org/"/>
    <hyperlink ref="P275" r:id="rId452" display="https://twitter.com/OpenRefine"/>
    <hyperlink ref="C276" r:id="rId453" display="http://pegasus.isi.edu/"/>
    <hyperlink ref="C277" r:id="rId454" display="http://ropensci.org/"/>
    <hyperlink ref="P277" r:id="rId455" display="https://twitter.com/rOpenSci"/>
    <hyperlink ref="C278" r:id="rId456" display="http://www.statcrunch.com/"/>
    <hyperlink ref="P278" r:id="rId457" display="https://twitter.com/statcrunch"/>
    <hyperlink ref="C279" r:id="rId458" display="http://hermeneuti.ca/voyeur/ , http://voyeurtools.org/"/>
    <hyperlink ref="P279" r:id="rId459" display="https://twitter.com/VoyantTools"/>
    <hyperlink ref="C280" r:id="rId460" display="https://wakari.io/"/>
    <hyperlink ref="C281" r:id="rId461" display="http://boinc.berkeley.edu/"/>
    <hyperlink ref="P281" r:id="rId462" display="https://twitter.com/BOINCprojects"/>
    <hyperlink ref="C282" r:id="rId463" display="http://folding.stanford.edu/"/>
    <hyperlink ref="P282" r:id="rId464" display="https://twitter.com/foldingathome"/>
    <hyperlink ref="C283" r:id="rId465" display="http://www.opensciencegrid.org/"/>
    <hyperlink ref="P283" r:id="rId466" display="https://twitter.com/opensciencegrid"/>
    <hyperlink ref="C284" r:id="rId467" display="http://crowdcrafting.org/"/>
    <hyperlink ref="P284" r:id="rId468" display="https://twitter.com/crowdcrafting"/>
    <hyperlink ref="C285" r:id="rId469" display="http://www.crowdedtheory.com/"/>
    <hyperlink ref="C286" r:id="rId470" display="http://www.fold.it"/>
    <hyperlink ref="P286" r:id="rId471" display="https://twitter.com/Foldit"/>
    <hyperlink ref="C287" r:id="rId472" display="http://www.galaxyzoo.org/"/>
    <hyperlink ref="P287" r:id="rId473" display="https://twitter.com/galaxyzoo"/>
    <hyperlink ref="C288" r:id="rId474" display="http://www.bioplanet.com/gcat"/>
    <hyperlink ref="C289" r:id="rId475" display="http://michaelnielsen.org/polymath1/"/>
    <hyperlink ref="C290" r:id="rId476" display="http://www.projectnoah.org/"/>
    <hyperlink ref="P290" r:id="rId477" display="https://twitter.com/projectnoah"/>
    <hyperlink ref="C291" r:id="rId478" display="http://scistarter.com/"/>
    <hyperlink ref="P291" r:id="rId479" display="https://twitter.com/SciStarter"/>
    <hyperlink ref="C292" r:id="rId480" display="https://seti.berkeley.edu/"/>
    <hyperlink ref="P292" r:id="rId481" display="https://twitter.com/setiathome"/>
    <hyperlink ref="C293" r:id="rId482" display="https://snapzen.com/screen-capture"/>
    <hyperlink ref="P293" r:id="rId483" display="https://twitter.com/SnapzenCo"/>
    <hyperlink ref="C294" r:id="rId484" display="http://www.socientize.eu"/>
    <hyperlink ref="P294" r:id="rId485" display="https://twitter.com/SOCIENTIZE"/>
    <hyperlink ref="C295" r:id="rId486" display="https://www.synapse.org/"/>
    <hyperlink ref="P295" r:id="rId487" display="https://twitter.com/sagebio"/>
    <hyperlink ref="C296" r:id="rId488" display="https://www.zooniverse.org/"/>
    <hyperlink ref="P296" r:id="rId489" display="https://twitter.com/the_zooniverse"/>
    <hyperlink ref="C297" r:id="rId490" display="http://nomenklatura.okfnlabs.org/"/>
    <hyperlink ref="C298" r:id="rId491" display="http://www.shazino.com/#plasmidio"/>
    <hyperlink ref="P298" r:id="rId492" display="https://twitter.com/Plasmid_io"/>
    <hyperlink ref="C299" r:id="rId493" display="http://www.riffyn.com"/>
    <hyperlink ref="P299" r:id="rId494" display="https://twitter.com/Riffyninc"/>
    <hyperlink ref="C300" r:id="rId495" display="http://mkweb.bcgsc.ca/tableviewer/"/>
    <hyperlink ref="C301" r:id="rId496" display="https://datawrapper.de/"/>
    <hyperlink ref="P301" r:id="rId497" display="https://twitter.com/Datawrapper"/>
    <hyperlink ref="C302" r:id="rId498" display="http://debategraph.org"/>
    <hyperlink ref="P302" r:id="rId499" display="https://twitter.com/DebateGraph"/>
    <hyperlink ref="C303" r:id="rId500" display="https://developers.google.com/chart/"/>
    <hyperlink ref="C304" r:id="rId501" display="https://support.google.com/fusiontables/answer/2571232"/>
    <hyperlink ref="P304" r:id="rId502" display="https://twitter.com/GoogleFT"/>
    <hyperlink ref="C305" r:id="rId503" display="http://lynksoft.com/"/>
    <hyperlink ref="C306" r:id="rId504" display="palladio.designhumanities.org"/>
    <hyperlink ref="C307" r:id="rId505" display="http://plot.ly"/>
    <hyperlink ref="P307" r:id="rId506" display="https://twitter.com/plotlygraphs"/>
    <hyperlink ref="C308" r:id="rId507" display="https://qiword.co/"/>
    <hyperlink ref="P308" r:id="rId508" display="https://twitter.com/qiword_official/"/>
    <hyperlink ref="C309" r:id="rId509" display="http://raw.densitydesign.org/"/>
    <hyperlink ref="P309" r:id="rId510" display="https://twitter.com/densitydesign"/>
    <hyperlink ref="C310" r:id="rId511" display="http://www.tableausoftware.com"/>
    <hyperlink ref="P310" r:id="rId512" display="https://twitter.com/tableau"/>
    <hyperlink ref="C311" r:id="rId513" display="http://www.tableau.com/products/online"/>
    <hyperlink ref="P311" r:id="rId514" display="https://twitter.com/tableau"/>
    <hyperlink ref="C312" r:id="rId515" display="http://hawksey.info/tagsexplorer/"/>
    <hyperlink ref="P312" r:id="rId516" display="https://twitter.com/mhawksey"/>
    <hyperlink ref="C313" r:id="rId517" display="http://timeline.knightlab.com/"/>
    <hyperlink ref="P313" r:id="rId518" display="https://twitter.com/TimelineJS"/>
    <hyperlink ref="C314" r:id="rId519" display="http://www.image-maps.com/"/>
    <hyperlink ref="P314" r:id="rId520" display="https://twitter.com/imagemapping"/>
    <hyperlink ref="C315" r:id="rId521" display="http://cartodb.com/"/>
    <hyperlink ref="P315" r:id="rId522" display="https://twitter.com/cartoDB"/>
    <hyperlink ref="C316" r:id="rId523" display="http://www.ushahidi.com/product/ushahidi/"/>
    <hyperlink ref="P316" r:id="rId524" display="https://twitter.com/ushahidi"/>
    <hyperlink ref="C317" r:id="rId525" display="http://worldmap.harvard.edu/"/>
    <hyperlink ref="C318" r:id="rId526" display="http://nomenklatura.okfnlabs.org/"/>
    <hyperlink ref="C319" r:id="rId527" display="http://nodegoat.net/"/>
    <hyperlink ref="P319" r:id="rId528" display="https://twitter.com/nodegoat"/>
    <hyperlink ref="C320" r:id="rId529" display="www.vosviewer.com"/>
    <hyperlink ref="P320" r:id="rId530" display="https://twitter.com/cwtsleiden"/>
    <hyperlink ref="C321" r:id="rId531" display="http://www.viseyes.org/viseyes.htm"/>
    <hyperlink ref="C322" r:id="rId532" display="http://www.peneloperesearch.com/"/>
    <hyperlink ref="P322" r:id="rId533" display="https://twitter.com/penelope_rsrch"/>
    <hyperlink ref="C323" r:id="rId534" display="http://asciidoctor.org/"/>
    <hyperlink ref="P323" r:id="rId535" display="https://twitter.com/asciidoctor"/>
    <hyperlink ref="C324" r:id="rId536" display="http://johnmacfarlane.net/pandoc/"/>
    <hyperlink ref="C325" r:id="rId537" display="http://www.activepapers.org/"/>
    <hyperlink ref="P325" r:id="rId538" display="https://twitter.com/ActivePapers"/>
    <hyperlink ref="C326" r:id="rId539" display="https://collage.elsevier.com/"/>
    <hyperlink ref="C327" r:id="rId540" display="http://yihui.name/knitr/"/>
    <hyperlink ref="P327" r:id="rId541" display="https://twitter.com/xieyihui"/>
    <hyperlink ref="C328" r:id="rId542" display="http://rmarkdown.rstudio.com/"/>
    <hyperlink ref="C329" r:id="rId543" display="http://www.statistik.lmu.de/~leisch/Sweave/"/>
    <hyperlink ref="C330" r:id="rId544" display="http://shiny.rstudio.com/"/>
    <hyperlink ref="C331" r:id="rId545" display="http://www.aje.com/en"/>
    <hyperlink ref="C332" r:id="rId546" display="http://www.paperrater.com/"/>
    <hyperlink ref="P332" r:id="rId547" display="https://twitter.com/PaperRater"/>
    <hyperlink ref="C335" r:id="rId548" display="http://en.wikipedia.org/wiki/Markdown"/>
    <hyperlink ref="P335" r:id="rId549" display="https://twitter.com/markdown"/>
    <hyperlink ref="C336" r:id="rId550" display="http://cochrane.fr/writingtool/testwebsite"/>
    <hyperlink ref="C337" r:id="rId551" display="https://www.authorea.com/"/>
    <hyperlink ref="P337" r:id="rId552" display="https://twitter.com/authorea"/>
    <hyperlink ref="C339" r:id="rId553" display="https://draftin.com/"/>
    <hyperlink ref="P339" r:id="rId554" display="https://twitter.com/natekontny"/>
    <hyperlink ref="C340" r:id="rId555" display="http://fiduswriter.org/"/>
    <hyperlink ref="P340" r:id="rId556" display="https://twitter.com/fiduswriter"/>
    <hyperlink ref="C341" r:id="rId557" display="https://drive.google.com"/>
    <hyperlink ref="P341" r:id="rId558" display="https://twitter.com/googledrive"/>
    <hyperlink ref="C342" r:id="rId559" display="https://drive.google.com"/>
    <hyperlink ref="P342" r:id="rId560" display="https://twitter.com/googledrive"/>
    <hyperlink ref="C343" r:id="rId561" display="http://www.manuscriptsapp.com/"/>
    <hyperlink ref="P343" r:id="rId562" display="https://twitter.com/manuscriptapp"/>
    <hyperlink ref="C344" r:id="rId563" display="http://www.noodletools.com/"/>
    <hyperlink ref="P344" r:id="rId564" display="https://twitter.com/noodletools"/>
    <hyperlink ref="C345" r:id="rId565" display="https://www.overleaf.com/"/>
    <hyperlink ref="P345" r:id="rId566" display="https://twitter.com/writelatex"/>
    <hyperlink ref="C346" r:id="rId567" display="https://papeeria.com/"/>
    <hyperlink ref="P346" r:id="rId568" display="https://twitter.com/Papeeria"/>
    <hyperlink ref="C347" r:id="rId569" display="https://www.penflip.com/"/>
    <hyperlink ref="P347" r:id="rId570" display="https://twitter.com/PenflipApp"/>
    <hyperlink ref="C348" r:id="rId571" display="http://poetica.com"/>
    <hyperlink ref="P348" r:id="rId572" display="https://twitter.com/poetica"/>
    <hyperlink ref="C349" r:id="rId573" display="https://quip.com/"/>
    <hyperlink ref="P349" r:id="rId574" display="https://twitter.com/quip"/>
    <hyperlink ref="C350" r:id="rId575" display="http://scalar.usc.edu/scalar/"/>
    <hyperlink ref="P350" r:id="rId576" display="https://twitter.com/anvcscalar"/>
    <hyperlink ref="C351" r:id="rId577" display="https://scigit.com/"/>
    <hyperlink ref="P351" r:id="rId578" display="https://twitter.com/scigit"/>
    <hyperlink ref="C352" r:id="rId579" display="https://www.sharelatex.com/"/>
    <hyperlink ref="P352" r:id="rId580" display="https://twitter.com/sharelatex"/>
    <hyperlink ref="C353" r:id="rId581" display="https://typewrite.io/"/>
    <hyperlink ref="P353" r:id="rId582" display="https://twitter.com/Typewrite_io"/>
    <hyperlink ref="C354" r:id="rId583" display="https://www.writelatex.com/"/>
    <hyperlink ref="P354" r:id="rId584" display="https://twitter.com/writelatex"/>
    <hyperlink ref="C355" r:id="rId585" display="http://git-scm.com/"/>
    <hyperlink ref="C356" r:id="rId586" display="http://dexy.it/"/>
    <hyperlink ref="P356" r:id="rId587" display="https://twitter.com/dexyit"/>
    <hyperlink ref="C357" r:id="rId588" display="http://www.latex-project.org/"/>
    <hyperlink ref="C358" r:id="rId589" display="http://cs.unibo.it/save-sd/rash/index.html"/>
    <hyperlink ref="C359" r:id="rId590" display="http://www.literatureandlatte.com/scrivener.php"/>
    <hyperlink ref="P359" r:id="rId591" display="https://twitter.com/ScrivenerApp"/>
    <hyperlink ref="C360" r:id="rId592" display="https://stackedit.io/"/>
    <hyperlink ref="P360" r:id="rId593" display="https://twitter.com/stackedit"/>
    <hyperlink ref="C361" r:id="rId594" display="https://www.zotero.org/styles"/>
    <hyperlink ref="C362" r:id="rId595" display="http://editor.citationstyles.org"/>
    <hyperlink ref="P362" r:id="rId596" display="https://twitter.com/csl_styles"/>
    <hyperlink ref="C363" r:id="rId597" display="http://www.fore-cite.com/"/>
    <hyperlink ref="P363" r:id="rId598" display="https://twitter.com/fore_cite"/>
    <hyperlink ref="C364" r:id="rId599" display="http://crosscite.org/citeproc/"/>
    <hyperlink ref="C365" r:id="rId600" display="https://perma.cc/"/>
    <hyperlink ref="P365" r:id="rId601" display="https://twitter.com/permacc"/>
    <hyperlink ref="C366" r:id="rId602" display="http://www.webcitation.org/"/>
    <hyperlink ref="C367" r:id="rId603" display="http://www.scientificcitations.org/"/>
    <hyperlink ref="P367" r:id="rId604" display="https://twitter.com/sci_citations"/>
    <hyperlink ref="C368" r:id="rId605" display="http://mybinder.org/"/>
    <hyperlink ref="C369" r:id="rId606" display="https://bitbucket.org/"/>
    <hyperlink ref="P369" r:id="rId607" display="https://twitter.com/Bitbucket"/>
    <hyperlink ref="C370" r:id="rId608" display="https://github.com/"/>
    <hyperlink ref="P370" r:id="rId609" display="https://twitter.com/github"/>
    <hyperlink ref="C371" r:id="rId610" display="https://about.gitlab.com/gitlab-com/"/>
    <hyperlink ref="P371" r:id="rId611" display="https://twitter.com/gitlab"/>
    <hyperlink ref="C372" r:id="rId612" display="http://www.runmycode.org/"/>
    <hyperlink ref="P372" r:id="rId613" display="https://twitter.com/runmycode"/>
    <hyperlink ref="C373" r:id="rId614" display="http://www.sciforge-project.org/"/>
    <hyperlink ref="C375" r:id="rId615" display="http://researchcompendia.org/"/>
    <hyperlink ref="P375" r:id="rId616" display="https://twitter.com/researchcompend"/>
    <hyperlink ref="C376" r:id="rId617" display="http://neurovault.org/"/>
    <hyperlink ref="C377" r:id="rId618" display="http://fcon_1000.projects.nitrc.org/"/>
    <hyperlink ref="P377" r:id="rId619" display="https://twitter.com/nitrc_info"/>
    <hyperlink ref="C378" r:id="rId620" display="https://biolincc.nhlbi.nih.gov/home/"/>
    <hyperlink ref="C379" r:id="rId621" display="http://databrary.org/"/>
    <hyperlink ref="P379" r:id="rId622" display="https://twitter.com/databrary"/>
    <hyperlink ref="C380" r:id="rId623" display="https://www.dataone.org/"/>
    <hyperlink ref="P380" r:id="rId624" display="https://twitter.com/DataONEorg"/>
    <hyperlink ref="C381" r:id="rId625" display="http://www.ncbi.nlm.nih.gov/geo/"/>
    <hyperlink ref="C382" r:id="rId626" display="http://www.gbif.org/"/>
    <hyperlink ref="P382" r:id="rId627" display="https://twitter.com/GBIF"/>
    <hyperlink ref="C383" r:id="rId628" display="https://www.icpsr.umich.edu/"/>
    <hyperlink ref="P383" r:id="rId629" display="https://twitter.com/ICPSR"/>
    <hyperlink ref="C384" r:id="rId630" display="https://knb.ecoinformatics.org/"/>
    <hyperlink ref="C385" r:id="rId631" display="https://commons.mla.org/core/"/>
    <hyperlink ref="C386" r:id="rId632" display="https://openfmri.org/"/>
    <hyperlink ref="P386" r:id="rId633" display="https://twitter.com/openfmri"/>
    <hyperlink ref="C387" r:id="rId634" display="http://www.pangaea.de/"/>
    <hyperlink ref="C388" r:id="rId635" display="http://www.patientslikeme.com/"/>
    <hyperlink ref="P388" r:id="rId636" display="https://twitter.com/patientslikeme"/>
    <hyperlink ref="C389" r:id="rId637" display="http://www.icsu-wds.org/"/>
    <hyperlink ref="P389" r:id="rId638" display="https://twitter.com/ICSU_WDS"/>
    <hyperlink ref="C390" r:id="rId639" display="http://figshare.com/"/>
    <hyperlink ref="P390" r:id="rId640" display="https://twitter.com/figshare"/>
    <hyperlink ref="C391" r:id="rId641" display="http://arkivum.com/"/>
    <hyperlink ref="P391" r:id="rId642" display="https://twitter.com/Arkivum"/>
    <hyperlink ref="C392" r:id="rId643" display="http://datahub.io/"/>
    <hyperlink ref="C393" r:id="rId644" display="https://oneshare.cdlib.org/xtf/search"/>
    <hyperlink ref="C394" r:id="rId645" display="http://thedata.org/"/>
    <hyperlink ref="P394" r:id="rId646" display="https://twitter.com/dataverseorg"/>
    <hyperlink ref="C395" r:id="rId647" display="http://datadryad.org/"/>
    <hyperlink ref="P395" r:id="rId648" display="https://twitter.com/datadryad"/>
    <hyperlink ref="C396" r:id="rId649" display="http://data.mendeley.com"/>
    <hyperlink ref="C397" r:id="rId650" display="https://repositive.io/"/>
    <hyperlink ref="P397" r:id="rId651" display="https://twitter.com/repositiveio"/>
    <hyperlink ref="C398" r:id="rId652" display="http://zenodo.org/"/>
    <hyperlink ref="P398" r:id="rId653" display="https://twitter.com/ZENODO_ORG"/>
    <hyperlink ref="C400" r:id="rId654" display="http://academictorrents.com/"/>
    <hyperlink ref="C401" r:id="rId655" display="http://morphomuseum.com/"/>
    <hyperlink ref="P401" r:id="rId656" display="https://twitter.com/morphomuseum"/>
    <hyperlink ref="C402" r:id="rId657" display="http://www.re3data.org/"/>
    <hyperlink ref="P402" r:id="rId658" display="https://twitter.com/re3data"/>
    <hyperlink ref="C403" r:id="rId659" display="http://www.labtube.tv/"/>
    <hyperlink ref="P403" r:id="rId660" display="https://twitter.com/LabTube"/>
    <hyperlink ref="C404" r:id="rId661" display="http://www.science-media.org/"/>
    <hyperlink ref="C405" r:id="rId662" display="http://psychfiledrawer.org/"/>
    <hyperlink ref="P405" r:id="rId663" display="https://twitter.com/PsychFileDrawer"/>
    <hyperlink ref="C406" r:id="rId664" display="http://dissem.in"/>
    <hyperlink ref="P406" r:id="rId665" display="https://twitter.com/disseminOA"/>
    <hyperlink ref="C407" r:id="rId666" display="http://www.cureus.com/"/>
    <hyperlink ref="P407" r:id="rId667" display="https://twitter.com/CureusInc"/>
    <hyperlink ref="C408" r:id="rId668" display="http://dropdeadpaper.com/"/>
    <hyperlink ref="C409" r:id="rId669" display="http://myopenarchive.org/"/>
    <hyperlink ref="P409" r:id="rId670" display="https://twitter.com/myopenarchive"/>
    <hyperlink ref="C410" r:id="rId671" display="http://www.open-science-repository.com/"/>
    <hyperlink ref="C411" r:id="rId672" display="https://hal.archives-ouvertes.fr/"/>
    <hyperlink ref="P411" r:id="rId673" display="https://twitter.com/hal_fr"/>
    <hyperlink ref="C412" r:id="rId674" display="http://arxiv.org/"/>
    <hyperlink ref="C413" r:id="rId675" display="http://biorxiv.org/"/>
    <hyperlink ref="P413" r:id="rId676" display="https://twitter.com/biorxivpreprint"/>
    <hyperlink ref="C414" r:id="rId677" display="http://cogprints.org/"/>
    <hyperlink ref="C415" r:id="rId678" display="https://peerj.com/preprints"/>
    <hyperlink ref="P415" r:id="rId679" display="https://twitter.com/PeerJPrePrints"/>
    <hyperlink ref="C416" r:id="rId680" display="www.ssrn.com/"/>
    <hyperlink ref="P416" r:id="rId681" display="https://twitter.com/SSRN"/>
    <hyperlink ref="C417" r:id="rId682" display="http://vixra.org/"/>
    <hyperlink ref="C418" r:id="rId683" display="http://europepmc.org/"/>
    <hyperlink ref="P418" r:id="rId684" display="https://twitter.com/EuropePMC_news"/>
    <hyperlink ref="C419" r:id="rId685" display="http://www.ncbi.nlm.nih.gov/pmc/"/>
    <hyperlink ref="C420" r:id="rId686" display="http://www.eposters.net/"/>
    <hyperlink ref="P420" r:id="rId687" display="https://twitter.com/epostersnet"/>
    <hyperlink ref="C421" r:id="rId688" display="http://f1000.com/posters"/>
    <hyperlink ref="P421" r:id="rId689" display="https://twitter.com/F1000Posters"/>
    <hyperlink ref="C422" r:id="rId690" display="https://www.scienceopen.com/collection/scienceopen_posters?4"/>
    <hyperlink ref="C423" r:id="rId691" display="http://slideplayer.com/"/>
    <hyperlink ref="C424" r:id="rId692" display="http://www.slideshare.net/"/>
    <hyperlink ref="P424" r:id="rId693" display="https://twitter.com/SlideShare"/>
    <hyperlink ref="C425" r:id="rId694" display="https://speakerdeck.com/"/>
    <hyperlink ref="P425" r:id="rId695" display="https://twitter.com/speakerdeck"/>
    <hyperlink ref="C426" r:id="rId696" display="http://www.scivee.tv/"/>
    <hyperlink ref="P426" r:id="rId697" display="https://twitter.com/SciVee"/>
    <hyperlink ref="P427" r:id="rId698" display="https://twitter.com/GlobalEventList"/>
    <hyperlink ref="C428" r:id="rId699" display="http://lanyrd.com"/>
    <hyperlink ref="P428" r:id="rId700" display="https://twitter.com/lanyrd"/>
    <hyperlink ref="C429" r:id="rId701" display="http://www.sciencesconf.org/"/>
    <hyperlink ref="C430" r:id="rId702" display="https://www.omeka.net/"/>
    <hyperlink ref="P430" r:id="rId703" display="https://twitter.com/omeka"/>
    <hyperlink ref="C431" r:id="rId704" display="https://publons.com/"/>
    <hyperlink ref="P431" r:id="rId705" display="https://twitter.com/Publons"/>
    <hyperlink ref="C432" r:id="rId706" display="http://bmjopen.bmj.com/"/>
    <hyperlink ref="P432" r:id="rId707" display="https://twitter.com/BMJ_Open"/>
    <hyperlink ref="C433" r:id="rId708" display="http://axiosreview.org/"/>
    <hyperlink ref="P433" r:id="rId709" display="https://twitter.com/axiosreview"/>
    <hyperlink ref="C434" r:id="rId710" display="http://www.peerageofscience.org/"/>
    <hyperlink ref="P434" r:id="rId711" display="https://twitter.com/peeragescience"/>
    <hyperlink ref="C435" r:id="rId712" display="http://www.rubriq.com/"/>
    <hyperlink ref="P435" r:id="rId713" display="https://twitter.com/RubriqNews"/>
    <hyperlink ref="C436" r:id="rId714" display="http://www.bmj.com/"/>
    <hyperlink ref="P436" r:id="rId715" display="https://twitter.com/bmj_latest"/>
    <hyperlink ref="C437" r:id="rId716" display="http://haldanessieve.org/"/>
    <hyperlink ref="P437" r:id="rId717" display="https://twitter.com/Haldanessieve"/>
    <hyperlink ref="C438" r:id="rId718" display="https://scirate.com"/>
    <hyperlink ref="P438" r:id="rId719" display="https://twitter.com/scirate3"/>
    <hyperlink ref="C439" r:id="rId720" display="https://selectedpapers.net/"/>
    <hyperlink ref="C440" r:id="rId721" display="http://harvard.voxcharta.org/"/>
    <hyperlink ref="C441" r:id="rId722" display="http://pre-val.org/"/>
    <hyperlink ref="P441" r:id="rId723" display="https://twitter.com/adametkin"/>
    <hyperlink ref="C444" r:id="rId724" display="http://www.lib-res.org/"/>
    <hyperlink ref="P444" r:id="rId725" display="https://twitter.com/libreapp"/>
    <hyperlink ref="C445" r:id="rId726" display="http://academickarma.org/"/>
    <hyperlink ref="P445" r:id="rId727" display="https://twitter.com/AcademicKarma"/>
    <hyperlink ref="C446" r:id="rId728" display="http://validation.scienceexchange.com/#/reproducibility-initiative"/>
    <hyperlink ref="P446" r:id="rId729" display="https://twitter.com/_refinery"/>
    <hyperlink ref="C447" r:id="rId730" display="http://www.edanzediting.com/journal_selector"/>
    <hyperlink ref="P447" r:id="rId731" display="https://twitter.com/edanzediting"/>
    <hyperlink ref="C448" r:id="rId732" display="http://etest.vbi.vt.edu/etblast3/"/>
    <hyperlink ref="C449" r:id="rId733" display="http://www.biosemantics.org/jane/"/>
    <hyperlink ref="C450" r:id="rId734" display="http://www.journalguide.com/"/>
    <hyperlink ref="P450" r:id="rId735" display="https://twitter.com/JournalGuide"/>
    <hyperlink ref="C451" r:id="rId736" display="http://www.sjfinder.com/"/>
    <hyperlink ref="P451" r:id="rId737" display="https://twitter.com/SJFinder"/>
    <hyperlink ref="C452" r:id="rId738" display="http://www.cabells.com/index.aspx"/>
    <hyperlink ref="C453" r:id="rId739" display="http://doaj.org/"/>
    <hyperlink ref="P453" r:id="rId740" display="https://twitter.com/DOAJplus"/>
    <hyperlink ref="C454" r:id="rId741" display="http://www.enago.com/journal-information-tool.htm"/>
    <hyperlink ref="P454" r:id="rId742" display="https://twitter.com/enagoglobal"/>
    <hyperlink ref="C455" r:id="rId743" display="http://road.issn.org/"/>
    <hyperlink ref="P455" r:id="rId744" display="https://twitter.com/ISSN_IC"/>
    <hyperlink ref="C456" r:id="rId745" display="http://www.sherpa.ac.uk/romeo/"/>
    <hyperlink ref="P456" r:id="rId746" display="https://twitter.com/SHERPAServices"/>
    <hyperlink ref="C457" r:id="rId747" display="http://cofactorscience.com/"/>
    <hyperlink ref="P457" r:id="rId748" display="https://twitter.com/cofactorsci"/>
    <hyperlink ref="C458" r:id="rId749" display="http://thinkchecksubmit.org/"/>
    <hyperlink ref="P458" r:id="rId750" display="https://twitter.com/tcs_campaign"/>
    <hyperlink ref="C459" r:id="rId751" display="http://journalreviewer.org/"/>
    <hyperlink ref="C460" r:id="rId752" display="http://www.journalysis.org/"/>
    <hyperlink ref="P460" r:id="rId753" display="https://twitter.com/journalysis"/>
    <hyperlink ref="C461" r:id="rId754" display="https://www.qoam.eu/"/>
    <hyperlink ref="C462" r:id="rId755" display="http://sciforum.net/statistics"/>
    <hyperlink ref="P462" r:id="rId756" display="https://twitter.com/sciforum"/>
    <hyperlink ref="C463" r:id="rId757" display="http://scirev.sc/"/>
    <hyperlink ref="P463" r:id="rId758" display="https://twitter.com/scirev"/>
    <hyperlink ref="C464" r:id="rId759" display="http://books.openedition.org/"/>
    <hyperlink ref="P464" r:id="rId760" display="https://twitter.com/oe_books"/>
    <hyperlink ref="C465" r:id="rId761" display="http://www.audiovisualthinking.org/"/>
    <hyperlink ref="C466" r:id="rId762" display="biodiversitydatajournal.com"/>
    <hyperlink ref="P466" r:id="rId763" display="https://twitter.com/BioDataJournal"/>
    <hyperlink ref="C467" r:id="rId764" display="http://www.collabraoa.org/"/>
    <hyperlink ref="P467" r:id="rId765" display="https://twitter.com/CollabraOA"/>
    <hyperlink ref="C468" r:id="rId766" display="digitalhumanitiesnow.org"/>
    <hyperlink ref="P468" r:id="rId767" display="https://twitter.com/dhnow"/>
    <hyperlink ref="C469" r:id="rId768" display="https://gowers.wordpress.com/2015/09/10/discrete-analysis-an-arxiv-overlay-journal/"/>
    <hyperlink ref="C470" r:id="rId769" display="http://elifesciences.org/"/>
    <hyperlink ref="P470" r:id="rId770" display="https://twitter.com/elife"/>
    <hyperlink ref="C471" r:id="rId771" display="http://f1000.com/research"/>
    <hyperlink ref="P471" r:id="rId772" display="https://twitter.com/F1000Research"/>
    <hyperlink ref="C472" r:id="rId773" display="http://www.gigasciencejournal.com/"/>
    <hyperlink ref="P472" r:id="rId774" display="https://twitter.com/GigaScience"/>
    <hyperlink ref="C473" r:id="rId775" display="http://www.ipol.im/"/>
    <hyperlink ref="P473" r:id="rId776" display="https://twitter.com/IPOL_journal"/>
    <hyperlink ref="C474" r:id="rId777" display="http://journalofdigitalhumanities.org/"/>
    <hyperlink ref="P474" r:id="rId778" display="https://twitter.com/JournalofDH"/>
    <hyperlink ref="C476" r:id="rId779" display="https://www.openlibhums.org/"/>
    <hyperlink ref="P476" r:id="rId780" display="https://twitter.com/openlibhums"/>
    <hyperlink ref="C477" r:id="rId781" display="https://peerj.com"/>
    <hyperlink ref="P477" r:id="rId782" display="https://twitter.com/thePeerJ"/>
    <hyperlink ref="C478" r:id="rId783" display="www.plosone.org"/>
    <hyperlink ref="P478" r:id="rId784" display="https://twitter.com/PLOSONE"/>
    <hyperlink ref="C480" r:id="rId785" display="http://www.researchinvolvement.com/"/>
    <hyperlink ref="C481" r:id="rId786" display="http://riojournal.com/"/>
    <hyperlink ref="P481" r:id="rId787" display="https://twitter.com/RIOJournal"/>
    <hyperlink ref="C482" r:id="rId788" display="https://www.scienceopen.com/collection/scienceopen_research?3"/>
    <hyperlink ref="P482" r:id="rId789" display="https://twitter.com/SO_Research"/>
    <hyperlink ref="C483" r:id="rId790" display="http://www.nature.com/sdata/"/>
    <hyperlink ref="P483" r:id="rId791" display="https://twitter.com/ScientificData"/>
    <hyperlink ref="C484" r:id="rId792" display="http://sjscience.org/"/>
    <hyperlink ref="P484" r:id="rId793" display="https://twitter.com/social_sjs"/>
    <hyperlink ref="C485" r:id="rId794" display="http://www.pensoft.net/page.php?P=14"/>
    <hyperlink ref="P485" r:id="rId795" display="https://twitter.com/ZooKeys_Journal"/>
    <hyperlink ref="C486" r:id="rId796" display="http://www.biomedcentral.com/"/>
    <hyperlink ref="P486" r:id="rId797" display="https://twitter.com/BioMedCentral"/>
    <hyperlink ref="C488" r:id="rId798" display="http://www.scielo.org"/>
    <hyperlink ref="P488" r:id="rId799" display="https://twitter.com/redescielo"/>
    <hyperlink ref="C489" r:id="rId800" display="http://www.webmedcentral.com"/>
    <hyperlink ref="P489" r:id="rId801" display="https://twitter.com/WebmedCentral"/>
    <hyperlink ref="C490" r:id="rId802" display="https://medium.com/@_daniel/publish-interactive-historical-documents-with-archivist-7019f6408ee6"/>
    <hyperlink ref="C491" r:id="rId803" display="http://biotaxa.org/"/>
    <hyperlink ref="P491" r:id="rId804" display="https://twitter.com/BiotaxaNews"/>
    <hyperlink ref="C492" r:id="rId805" display="http://www.episciences.org/"/>
    <hyperlink ref="C493" r:id="rId806" display="http://www.revues.org/"/>
    <hyperlink ref="P493" r:id="rId807" display="https://twitter.com/revuesorg"/>
    <hyperlink ref="C494" r:id="rId808" display="http://creativecommons.org/"/>
    <hyperlink ref="P494" r:id="rId809" display="https://twitter.com/creativecommons"/>
    <hyperlink ref="C495" r:id="rId810" display="http://www.doi.org/"/>
    <hyperlink ref="C496" r:id="rId811" display="http://www.datacite.org"/>
    <hyperlink ref="P496" r:id="rId812" display="https://twitter.com/datacite"/>
    <hyperlink ref="C497" r:id="rId813" display="https://www.peerageofscience.org/proceedings"/>
    <hyperlink ref="P497" r:id="rId814" display="https://twitter.com/ProcPoS"/>
    <hyperlink ref="C498" r:id="rId815" display="http://pressforward.org/"/>
    <hyperlink ref="P498" r:id="rId816" display="https://twitter.com/pressfwd"/>
    <hyperlink ref="C499" r:id="rId817" display="https://github.com/PeerJ/paper-now"/>
    <hyperlink ref="C500" r:id="rId818" display="www.wikipedia.org"/>
    <hyperlink ref="P500" r:id="rId819" display="https://twitter.com/Wikipedia"/>
    <hyperlink ref="C502" r:id="rId820" display="http://hypotheses.org/"/>
    <hyperlink ref="P502" r:id="rId821" display="https://twitter.com/hypothesesorg"/>
    <hyperlink ref="C503" r:id="rId822" display="researchblogging.org"/>
    <hyperlink ref="P503" r:id="rId823" display="https://twitter.com/ResearchBlogs"/>
    <hyperlink ref="C504" r:id="rId824" display="http://scienceblogs.com/"/>
    <hyperlink ref="P504" r:id="rId825" display="https://twitter.com/scienceblogs"/>
    <hyperlink ref="C505" r:id="rId826" display="http://scientopia.org/"/>
    <hyperlink ref="P505" r:id="rId827" display="https://twitter.com/ScientopiaBlogs"/>
    <hyperlink ref="C506" r:id="rId828" display="http://www.scilogs.com/"/>
    <hyperlink ref="P506" r:id="rId829" display="https://twitter.com/scilogscom"/>
    <hyperlink ref="C507" r:id="rId830" display="http://scienceseeker.org"/>
    <hyperlink ref="P507" r:id="rId831" display="https://twitter.com/SciSeeker"/>
    <hyperlink ref="C508" r:id="rId832" display="http://www.ecastnetwork.org/"/>
    <hyperlink ref="P508" r:id="rId833" display="https://twitter.com/ECASTnetwork"/>
    <hyperlink ref="C509" r:id="rId834" display="http://www.kids.frontiersin.org/"/>
    <hyperlink ref="P509" r:id="rId835" display="https://twitter.com/FrontYoungMinds"/>
    <hyperlink ref="C510" r:id="rId836" display="http://imascientist.ie/"/>
    <hyperlink ref="P510" r:id="rId837" display="https://twitter.com/imascientist"/>
    <hyperlink ref="C511" r:id="rId838" display="http://www.scienceshowoff.org/"/>
    <hyperlink ref="P511" r:id="rId839" display="https://twitter.com/ScienceShowoff"/>
    <hyperlink ref="C512" r:id="rId840" display="http://pintofscience.co.uk/"/>
    <hyperlink ref="P512" r:id="rId841" display="https://twitter.com/pintofscience"/>
    <hyperlink ref="C513" r:id="rId842" display="http://www.senseaboutscience.org/"/>
    <hyperlink ref="P513" r:id="rId843" display="https://twitter.com/senseaboutsci"/>
    <hyperlink ref="C514" r:id="rId844" display="http://www.senseaboutscience.org/pages/voys.html"/>
    <hyperlink ref="P514" r:id="rId845" display="https://twitter.com/voiceofyoungsci"/>
    <hyperlink ref="C515" r:id="rId846" display="https://www.reddit.com/r/science/"/>
    <hyperlink ref="P515" r:id="rId847" display="https://twitter.com/Science_Reddit"/>
    <hyperlink ref="C516" r:id="rId848" display="http://askforevidence.org/index"/>
    <hyperlink ref="P516" r:id="rId849" display="https://twitter.com/senseaboutsci"/>
    <hyperlink ref="C517" r:id="rId850" display="http://factcheckcentral.org/"/>
    <hyperlink ref="C518" r:id="rId851" display="http://www.factcheck.org/scicheck/"/>
    <hyperlink ref="C519" r:id="rId852" display="http://drawscience.blogspot.com/"/>
    <hyperlink ref="P519" r:id="rId853" display="https://twitter.com/drawscience"/>
    <hyperlink ref="C520" r:id="rId854" display="http://daily.jstor.org/"/>
    <hyperlink ref="P520" r:id="rId855" display="https://twitter.com/JSTOR_Daily"/>
    <hyperlink ref="C521" r:id="rId856" display="limn.it"/>
    <hyperlink ref="P521" r:id="rId857" display="https://twitter.com/LimnMagazine"/>
    <hyperlink ref="C522" r:id="rId858" display="http://www.united-academics.org/"/>
    <hyperlink ref="P522" r:id="rId859" display="https://twitter.com/United_Science"/>
    <hyperlink ref="C523" r:id="rId860" display="http://www.elsevier.com/atlas"/>
    <hyperlink ref="P523" r:id="rId861" display="https://twitter.com/ElsevierAtlas"/>
    <hyperlink ref="C524" r:id="rId862" display="http://www.hastac.org/"/>
    <hyperlink ref="P524" r:id="rId863" display="https://twitter.com/HASTAC"/>
    <hyperlink ref="C525" r:id="rId864" display="http://www.socialsciencespace.com/"/>
    <hyperlink ref="P525" r:id="rId865" display="https://twitter.com/socscispace"/>
    <hyperlink ref="C526" r:id="rId866" display="https://www.growkudos.com/"/>
    <hyperlink ref="P526" r:id="rId867" display="https://twitter.com/GrowKudos"/>
    <hyperlink ref="C527" r:id="rId868" display="acawiki.org"/>
    <hyperlink ref="P527" r:id="rId869" display="https://twitter.com/acawiki"/>
    <hyperlink ref="C528" r:id="rId870" display="http://tss.nautil.us/"/>
    <hyperlink ref="P528" r:id="rId871" display="https://twitter.com/NautilusMag"/>
    <hyperlink ref="C529" r:id="rId872" display="http://www.publiscize.com/"/>
    <hyperlink ref="P529" r:id="rId873" display="https://twitter.com/publiscize"/>
    <hyperlink ref="C530" r:id="rId874" display="http://www.sciencegist.com/"/>
    <hyperlink ref="P530" r:id="rId875" display="https://twitter.com/ScienceGist"/>
    <hyperlink ref="C531" r:id="rId876" display="sciworthy.com"/>
    <hyperlink ref="P531" r:id="rId877" display="https://twitter.com/sciworthy"/>
    <hyperlink ref="C532" r:id="rId878" display="http://www.elsevier.com/connect/stm-digest-will-feature-lay-summaries-of-science-papers-with-societal-impact"/>
    <hyperlink ref="P532" r:id="rId879" display="https://twitter.com/STMDigest"/>
    <hyperlink ref="C533" r:id="rId880" display="http://usefulscience.org/"/>
    <hyperlink ref="P533" r:id="rId881" display="https://twitter.com/usefulsci"/>
    <hyperlink ref="C534" r:id="rId882" display="http://theconversation.com/uk"/>
    <hyperlink ref="P534" r:id="rId883" display="https://twitter.com/ConversationUK"/>
    <hyperlink ref="C535" r:id="rId884" display="http://www.beforetheabstract.com"/>
    <hyperlink ref="P535" r:id="rId885" display="https://twitter.com/b4theabstract"/>
    <hyperlink ref="C536" r:id="rId886" display="http://www.beforetheabstract.com/"/>
    <hyperlink ref="P536" r:id="rId887" display="https://twitter.com/b4theabstract"/>
    <hyperlink ref="C537" r:id="rId888" display="http://www.famelab.org/"/>
    <hyperlink ref="P537" r:id="rId889" display="https://twitter.com/famelabuk"/>
    <hyperlink ref="C538" r:id="rId890" display="http://openscienceworld.com/"/>
    <hyperlink ref="P538" r:id="rId891" display="https://twitter.com/_OScience"/>
    <hyperlink ref="C539" r:id="rId892" display="http://storycollider.org/"/>
    <hyperlink ref="P539" r:id="rId893" display="https://twitter.com/story_collider"/>
    <hyperlink ref="C540" r:id="rId894" display="sciworthy.com"/>
    <hyperlink ref="P540" r:id="rId895" display="https://twitter.com/open_notebook"/>
    <hyperlink ref="C541" r:id="rId896" display="threeminutethesis.org/"/>
    <hyperlink ref="P541" r:id="rId897" display="https://twitter.com/3minutethesis"/>
    <hyperlink ref="C542" r:id="rId898" display="http://realscientists.org/"/>
    <hyperlink ref="P542" r:id="rId899" display="https://twitter.com/realscientists"/>
    <hyperlink ref="C543" r:id="rId900" display="http://www.silk.co"/>
    <hyperlink ref="P543" r:id="rId901" display="https://twitter.com/SilkDotCo"/>
    <hyperlink ref="C544" r:id="rId902" display="http://www.academia.edu/"/>
    <hyperlink ref="P544" r:id="rId903" display="https://twitter.com/academia"/>
    <hyperlink ref="C545" r:id="rId904" display="http://www.academicroom.com/"/>
    <hyperlink ref="P545" r:id="rId905" display="https://twitter.com/academicroom"/>
    <hyperlink ref="C546" r:id="rId906" display="http://authoraid.info/"/>
    <hyperlink ref="P546" r:id="rId907" display="https://twitter.com/authoraid"/>
    <hyperlink ref="C547" r:id="rId908" display="http://www.biowebspin.com/"/>
    <hyperlink ref="P547" r:id="rId909" display="https://twitter.com/Biowebspin"/>
    <hyperlink ref="C548" r:id="rId910" display="https://www.epernicus.com/network"/>
    <hyperlink ref="P548" r:id="rId911" display="https://twitter.com/Epernicus"/>
    <hyperlink ref="C549" r:id="rId912" display="http://labroots.com/"/>
    <hyperlink ref="P549" r:id="rId913" display="https://twitter.com/LabRoots"/>
    <hyperlink ref="C550" r:id="rId914" display="http://www.methodspace.com/"/>
    <hyperlink ref="P550" r:id="rId915" display="https://twitter.com/SAGE_Methods"/>
    <hyperlink ref="C551" r:id="rId916" display="https://www.mysciencework.com/"/>
    <hyperlink ref="P551" r:id="rId917" display="https://twitter.com/MyScienceWork"/>
    <hyperlink ref="C552" r:id="rId918" display="https://www.piirus.com"/>
    <hyperlink ref="P552" r:id="rId919" display="https://twitter.com/piirus_com"/>
    <hyperlink ref="C553" r:id="rId920" display="www.profology.com"/>
    <hyperlink ref="P553" r:id="rId921" display="https://twitter.com/profology"/>
    <hyperlink ref="C554" r:id="rId922" display="http://researchconnection.com/"/>
    <hyperlink ref="P554" r:id="rId923" display="https://twitter.com/ResearchConn"/>
    <hyperlink ref="C555" r:id="rId924" display="http://www.researchgate.net"/>
    <hyperlink ref="P555" r:id="rId925" display="https://twitter.com/ResearchGate"/>
    <hyperlink ref="C556" r:id="rId926" display="http://www.scholarbridge.com/"/>
    <hyperlink ref="P556" r:id="rId927" display="https://twitter.com/ScholarBridge"/>
    <hyperlink ref="C557" r:id="rId928" display="http://sciforum.net/"/>
    <hyperlink ref="P557" r:id="rId929" display="https://twitter.com/sciforum"/>
    <hyperlink ref="C558" r:id="rId930" display="https://commons.mla.org/"/>
    <hyperlink ref="P558" r:id="rId931" display="https://twitter.com/MLACommons"/>
    <hyperlink ref="C559" r:id="rId932" display="http://www.academia-net.org/project/"/>
    <hyperlink ref="P559" r:id="rId933" display="https://twitter.com/AcademiaNet_de"/>
    <hyperlink ref="C560" r:id="rId934" display="http://scholar.google.com/citations"/>
    <hyperlink ref="C561" r:id="rId935" display="http://www.incend.net/"/>
    <hyperlink ref="P561" r:id="rId936" display="https://twitter.com/TheIncentive"/>
    <hyperlink ref="C562" r:id="rId937" display="http://orcid.org/"/>
    <hyperlink ref="P562" r:id="rId938" display="https://twitter.com/ORCID_Org"/>
    <hyperlink ref="C563" r:id="rId939" display="www.researcherid.com"/>
    <hyperlink ref="P563" r:id="rId940" display="https://twitter.com/ResearcherID"/>
    <hyperlink ref="C564" r:id="rId941" display="http://works.bepress.com/"/>
    <hyperlink ref="C565" r:id="rId942" display="vivoweb.org"/>
    <hyperlink ref="P565" r:id="rId943" display="https://twitter.com/VIVOcollab"/>
    <hyperlink ref="C566" r:id="rId944" display="http://loop.frontiersin.org/about"/>
    <hyperlink ref="C567" r:id="rId945" display="https://www.linkedin.com/"/>
    <hyperlink ref="P567" r:id="rId946" display="https://twitter.com/LinkedIn"/>
    <hyperlink ref="C568" r:id="rId947" display="http://www.social-cite.org/"/>
    <hyperlink ref="P568" r:id="rId948" display="https://twitter.com/socialcite"/>
    <hyperlink ref="C569" r:id="rId949" display="http://nowcomment.com/"/>
    <hyperlink ref="P569" r:id="rId950" display="https://twitter.com/nowcomment"/>
    <hyperlink ref="C570" r:id="rId951" display="http://www.ncbi.nlm.nih.gov/pubmedcommons/"/>
    <hyperlink ref="P570" r:id="rId952" display="https://twitter.com/PubMedCommons"/>
    <hyperlink ref="C571" r:id="rId953" display="https://pubpeer.com/"/>
    <hyperlink ref="P571" r:id="rId954" display="https://twitter.com/PubPeer"/>
    <hyperlink ref="C572" r:id="rId955" display="http://reffit.com/"/>
    <hyperlink ref="C573" r:id="rId956" display="http://www.atmospheric-chemistry-and-physics.net/"/>
    <hyperlink ref="C574" r:id="rId957" display="https://thewinnower.com/"/>
    <hyperlink ref="P574" r:id="rId958" display="https://twitter.com/theWinnower"/>
    <hyperlink ref="C575" r:id="rId959" display="http://grigoriefflab.janelia.org/rejections"/>
    <hyperlink ref="C576" r:id="rId960" display="http://www.epistemio.com/"/>
    <hyperlink ref="P576" r:id="rId961" display="https://twitter.com/epistemio"/>
    <hyperlink ref="C577" r:id="rId962" display="http://www.papercritic.com"/>
    <hyperlink ref="P577" r:id="rId963" display="https://twitter.com/PaperCritic"/>
    <hyperlink ref="C578" r:id="rId964" display="http://www.peerevaluation.org/"/>
    <hyperlink ref="P578" r:id="rId965" display="https://twitter.com/PeerEvaluation"/>
    <hyperlink ref="C579" r:id="rId966" display="http://www.journallab.org/"/>
    <hyperlink ref="C580" r:id="rId967" display="www.wikijournalclub.org"/>
    <hyperlink ref="P580" r:id="rId968" display="https://twitter.com/journalclubapp"/>
    <hyperlink ref="C581" r:id="rId969" display="http://episciences.org/"/>
    <hyperlink ref="C582" r:id="rId970" display="http://almreports.plos.org"/>
    <hyperlink ref="P582" r:id="rId971" display="https://twitter.com/PLOSALM"/>
    <hyperlink ref="C583" r:id="rId972" display="http://alm.plos.org/"/>
    <hyperlink ref="P583" r:id="rId973" display="https://twitter.com/PLOSALM"/>
    <hyperlink ref="C584" r:id="rId974" display="http://www.altmetric.com/"/>
    <hyperlink ref="P584" r:id="rId975" display="https://twitter.com/altmetric"/>
    <hyperlink ref="C585" r:id="rId976" display="http://www.bookmetrix.com/"/>
    <hyperlink ref="P585" r:id="rId977" display="https://twitter.com/bookmetrix"/>
    <hyperlink ref="C586" r:id="rId978" display="https://impactstory.org/"/>
    <hyperlink ref="P586" r:id="rId979" display="https://twitter.com/Impactstory"/>
    <hyperlink ref="C587" r:id="rId980" display="dlm.plos.org"/>
    <hyperlink ref="C588" r:id="rId981" display="http://www.plumanalytics.com/"/>
    <hyperlink ref="P588" r:id="rId982" display="https://twitter.com/PlumAnalytics"/>
    <hyperlink ref="C590" r:id="rId983" display="http://alpha.richcitations.org/"/>
    <hyperlink ref="C591" r:id="rId984" display="http://depsy.org/"/>
    <hyperlink ref="P591" r:id="rId985" display="https://twitter.com/depsy_org"/>
    <hyperlink ref="C592" r:id="rId986" display="http://bipublishers.es/"/>
    <hyperlink ref="C593" r:id="rId987" display="http://chronograph.labs.crossref.org/"/>
    <hyperlink ref="C594" r:id="rId988" display="http://www.harzing.com/pop.htm"/>
    <hyperlink ref="C595" r:id="rId989" display="http://scholarometer.indiana.edu/"/>
    <hyperlink ref="P595" r:id="rId990" display="https://twitter.com/scholarometer"/>
    <hyperlink ref="C596" r:id="rId991" display="http://openresearchbadges.org/"/>
    <hyperlink ref="P596" r:id="rId992" display="https://twitter.com/MozillaScience"/>
    <hyperlink ref="C597" r:id="rId993" display="http://thomsonreuters.com/journal-citation-reports/"/>
    <hyperlink ref="P597" r:id="rId994" display="https://twitter.com/ImpactFactor"/>
    <hyperlink ref="C598" r:id="rId995" display="http://www.eigenfactor.org/"/>
    <hyperlink ref="P598" r:id="rId996" display="https://twitter.com/Eigenfactor"/>
    <hyperlink ref="C599" r:id="rId997" display="http://www.journalmetrics.com/"/>
    <hyperlink ref="P599" r:id="rId998" display="https://twitter.com/scimago"/>
    <hyperlink ref="C600" r:id="rId999" display="http://www.journalmetrics.com/"/>
    <hyperlink ref="P600" r:id="rId1000" display="https://twitter.com/cwtsleiden"/>
    <hyperlink ref="C601" r:id="rId1001" display="http://researchanalytics.thomsonreuters.com/incites/"/>
    <hyperlink ref="P601" r:id="rId1002" display="https://twitter.com/InCites_TR"/>
    <hyperlink ref="C604" r:id="rId1003" display="http://www.elsevier.com/online-tools/research-intelligence/products-and-services/scival"/>
    <hyperlink ref="P604" r:id="rId1004" display="https://twitter.com/SciVal"/>
    <hyperlink ref="C605" r:id="rId1005" display="http://tagteam.harvard.edu/"/>
    <hyperlink ref="C606" r:id="rId1006" display="https://www.trelliscience.com/"/>
    <hyperlink ref="P606" r:id="rId1007" display="https://twitter.com/Trelliscience"/>
    <hyperlink ref="C607" r:id="rId1008" display="http://trendmd.com"/>
    <hyperlink ref="P607" r:id="rId1009" display="http://twitter.com/trendmd"/>
    <hyperlink ref="C608" r:id="rId1010" display="http://www.oalib.com/preprints"/>
    <hyperlink ref="C609" r:id="rId1011" display="http://www.oalib.com/journal"/>
    <hyperlink ref="C610" r:id="rId1012" display="http://symplectic.co.uk/products/elements"/>
    <hyperlink ref="P610" r:id="rId1013" display="https://twitter.com/Symplectic"/>
    <hyperlink ref="C611" r:id="rId1014" display="https://breezio.com/"/>
    <hyperlink ref="P611" r:id="rId1015" display="https://twitter.com/brzio"/>
    <hyperlink ref="C612" r:id="rId1016" display="https://jasp-stats.org/"/>
    <hyperlink ref="P612" r:id="rId1017" display="https://twitter.com/JASPStats"/>
    <hyperlink ref="C613" r:id="rId1018" display="https://pubref.org"/>
    <hyperlink ref="P613" r:id="rId1019" display="http://twitter.com/pub_ref"/>
    <hyperlink ref="C614" r:id="rId1020" display="https://researchweb.org/"/>
    <hyperlink ref="C615" r:id="rId1021" display="http://www.jurn.org/"/>
    <hyperlink ref="C616" r:id="rId1022" display="www.labsuit.com"/>
    <hyperlink ref="P616" r:id="rId1023" display="https://twitter.com/labsuit"/>
    <hyperlink ref="C617" r:id="rId1024" display="https://www.lyx.org/"/>
  </hyperlinks>
  <printOptions/>
  <pageMargins left="0.7" right="0.7" top="0.75" bottom="0.75" header="0.3" footer="0.3"/>
  <pageSetup orientation="portrait" paperSize="9"/>
  <drawing r:id="rId1027"/>
  <legacyDrawing r:id="rId1026"/>
</worksheet>
</file>

<file path=xl/worksheets/sheet2.xml><?xml version="1.0" encoding="utf-8"?>
<worksheet xmlns="http://schemas.openxmlformats.org/spreadsheetml/2006/main" xmlns:r="http://schemas.openxmlformats.org/officeDocument/2006/relationships">
  <dimension ref="A1:E1028"/>
  <sheetViews>
    <sheetView zoomScalePageLayoutView="0" workbookViewId="0" topLeftCell="A1">
      <selection activeCell="A1" sqref="A1"/>
    </sheetView>
  </sheetViews>
  <sheetFormatPr defaultColWidth="14.421875" defaultRowHeight="15.75" customHeight="1"/>
  <cols>
    <col min="1" max="1" width="38.00390625" style="0" customWidth="1"/>
    <col min="2" max="2" width="102.57421875" style="0" customWidth="1"/>
    <col min="3" max="3" width="18.7109375" style="0" customWidth="1"/>
  </cols>
  <sheetData>
    <row r="1" spans="1:2" ht="219" customHeight="1">
      <c r="A1" s="216" t="s">
        <v>2569</v>
      </c>
      <c r="B1" s="217" t="s">
        <v>2570</v>
      </c>
    </row>
    <row r="2" spans="1:2" ht="18">
      <c r="A2" s="218"/>
      <c r="B2" s="219" t="s">
        <v>2571</v>
      </c>
    </row>
    <row r="3" spans="1:2" ht="12.75">
      <c r="A3" s="220" t="s">
        <v>2572</v>
      </c>
      <c r="B3" s="221" t="s">
        <v>2573</v>
      </c>
    </row>
    <row r="4" spans="1:2" ht="12.75">
      <c r="A4" s="220" t="s">
        <v>2574</v>
      </c>
      <c r="B4" s="221" t="s">
        <v>2575</v>
      </c>
    </row>
    <row r="5" spans="1:3" ht="12.75">
      <c r="A5" s="220" t="s">
        <v>2576</v>
      </c>
      <c r="B5" s="216" t="s">
        <v>2577</v>
      </c>
      <c r="C5" s="222"/>
    </row>
    <row r="6" spans="1:2" ht="12.75">
      <c r="A6" s="220" t="s">
        <v>2578</v>
      </c>
      <c r="B6" s="223" t="s">
        <v>2569</v>
      </c>
    </row>
    <row r="7" spans="1:2" ht="12.75">
      <c r="A7" s="220" t="s">
        <v>2579</v>
      </c>
      <c r="B7" s="216" t="s">
        <v>2580</v>
      </c>
    </row>
    <row r="8" spans="1:2" ht="12.75">
      <c r="A8" s="220" t="s">
        <v>2581</v>
      </c>
      <c r="B8" s="216" t="s">
        <v>2582</v>
      </c>
    </row>
    <row r="9" spans="1:2" ht="15.75" customHeight="1">
      <c r="A9" s="220" t="s">
        <v>2583</v>
      </c>
      <c r="B9" s="216" t="s">
        <v>2584</v>
      </c>
    </row>
    <row r="10" spans="1:2" ht="71.25" customHeight="1">
      <c r="A10" s="220" t="s">
        <v>2585</v>
      </c>
      <c r="B10" s="221" t="s">
        <v>2586</v>
      </c>
    </row>
    <row r="11" spans="1:2" ht="63.75">
      <c r="A11" s="220" t="s">
        <v>2587</v>
      </c>
      <c r="B11" s="221" t="s">
        <v>2588</v>
      </c>
    </row>
    <row r="12" spans="1:2" ht="12.75">
      <c r="A12" s="220" t="s">
        <v>2589</v>
      </c>
      <c r="B12" s="224" t="s">
        <v>2590</v>
      </c>
    </row>
    <row r="13" spans="1:2" ht="12.75">
      <c r="A13" s="220" t="s">
        <v>2591</v>
      </c>
      <c r="B13" s="221" t="s">
        <v>2592</v>
      </c>
    </row>
    <row r="14" spans="1:2" ht="12.75">
      <c r="A14" s="220" t="s">
        <v>2593</v>
      </c>
      <c r="B14" s="221" t="s">
        <v>2594</v>
      </c>
    </row>
    <row r="15" spans="1:2" ht="12.75">
      <c r="A15" s="220" t="s">
        <v>2595</v>
      </c>
      <c r="B15" s="221" t="s">
        <v>2596</v>
      </c>
    </row>
    <row r="16" spans="1:2" ht="38.25">
      <c r="A16" s="220" t="s">
        <v>2597</v>
      </c>
      <c r="B16" s="221" t="s">
        <v>2598</v>
      </c>
    </row>
    <row r="17" spans="1:2" ht="37.5" customHeight="1">
      <c r="A17" s="220" t="s">
        <v>2599</v>
      </c>
      <c r="B17" s="221" t="s">
        <v>2600</v>
      </c>
    </row>
    <row r="18" spans="1:2" ht="12.75">
      <c r="A18" s="220" t="s">
        <v>2601</v>
      </c>
      <c r="B18" s="221" t="s">
        <v>2602</v>
      </c>
    </row>
    <row r="19" spans="1:2" ht="12.75">
      <c r="A19" s="220" t="s">
        <v>2603</v>
      </c>
      <c r="B19" s="221" t="s">
        <v>2604</v>
      </c>
    </row>
    <row r="20" spans="1:2" ht="12.75">
      <c r="A20" s="220" t="s">
        <v>2605</v>
      </c>
      <c r="B20" s="221" t="s">
        <v>2606</v>
      </c>
    </row>
    <row r="21" spans="1:2" ht="12.75">
      <c r="A21" s="220" t="s">
        <v>2607</v>
      </c>
      <c r="B21" s="221" t="s">
        <v>2608</v>
      </c>
    </row>
    <row r="22" spans="1:2" ht="12.75">
      <c r="A22" s="220" t="s">
        <v>2609</v>
      </c>
      <c r="B22" s="221" t="s">
        <v>2610</v>
      </c>
    </row>
    <row r="23" spans="1:2" ht="12.75">
      <c r="A23" s="220" t="s">
        <v>2611</v>
      </c>
      <c r="B23" s="221" t="s">
        <v>2612</v>
      </c>
    </row>
    <row r="24" spans="1:2" ht="12.75">
      <c r="A24" s="220" t="s">
        <v>2613</v>
      </c>
      <c r="B24" s="221" t="s">
        <v>2614</v>
      </c>
    </row>
    <row r="25" spans="1:2" ht="12.75">
      <c r="A25" s="225" t="s">
        <v>2615</v>
      </c>
      <c r="B25" s="221" t="s">
        <v>2616</v>
      </c>
    </row>
    <row r="26" spans="1:2" ht="12.75">
      <c r="A26" s="220" t="s">
        <v>2617</v>
      </c>
      <c r="B26" s="221" t="s">
        <v>2618</v>
      </c>
    </row>
    <row r="27" spans="1:2" ht="25.5">
      <c r="A27" s="220" t="s">
        <v>2619</v>
      </c>
      <c r="B27" s="221" t="s">
        <v>2620</v>
      </c>
    </row>
    <row r="28" spans="1:2" ht="25.5">
      <c r="A28" s="220" t="s">
        <v>2621</v>
      </c>
      <c r="B28" s="221" t="s">
        <v>2622</v>
      </c>
    </row>
    <row r="29" spans="1:2" ht="12.75">
      <c r="A29" s="226" t="s">
        <v>2623</v>
      </c>
      <c r="B29" s="221" t="s">
        <v>2624</v>
      </c>
    </row>
    <row r="30" spans="1:2" ht="12.75">
      <c r="A30" s="226" t="s">
        <v>2625</v>
      </c>
      <c r="B30" s="221" t="s">
        <v>2626</v>
      </c>
    </row>
    <row r="31" spans="1:2" ht="12.75">
      <c r="A31" s="226" t="s">
        <v>2627</v>
      </c>
      <c r="B31" s="221" t="s">
        <v>2628</v>
      </c>
    </row>
    <row r="32" spans="1:2" ht="12.75">
      <c r="A32" s="226" t="s">
        <v>2629</v>
      </c>
      <c r="B32" s="221" t="s">
        <v>2630</v>
      </c>
    </row>
    <row r="33" spans="1:2" ht="12.75">
      <c r="A33" s="220" t="s">
        <v>2631</v>
      </c>
      <c r="B33" s="221" t="s">
        <v>2632</v>
      </c>
    </row>
    <row r="34" spans="1:2" ht="12.75">
      <c r="A34" s="220" t="s">
        <v>2633</v>
      </c>
      <c r="B34" s="221" t="s">
        <v>2634</v>
      </c>
    </row>
    <row r="35" spans="1:2" ht="12.75">
      <c r="A35" s="226" t="s">
        <v>2635</v>
      </c>
      <c r="B35" s="221" t="s">
        <v>2636</v>
      </c>
    </row>
    <row r="36" spans="1:2" ht="12.75">
      <c r="A36" s="220" t="s">
        <v>2637</v>
      </c>
      <c r="B36" s="221" t="s">
        <v>2638</v>
      </c>
    </row>
    <row r="37" spans="1:2" ht="12.75">
      <c r="A37" s="220" t="s">
        <v>2639</v>
      </c>
      <c r="B37" s="221" t="s">
        <v>2640</v>
      </c>
    </row>
    <row r="38" spans="1:2" ht="12.75">
      <c r="A38" s="220" t="s">
        <v>2641</v>
      </c>
      <c r="B38" s="221" t="s">
        <v>2642</v>
      </c>
    </row>
    <row r="39" spans="1:2" ht="12.75">
      <c r="A39" s="220" t="s">
        <v>2643</v>
      </c>
      <c r="B39" s="221" t="s">
        <v>2644</v>
      </c>
    </row>
    <row r="40" spans="1:2" ht="12.75">
      <c r="A40" s="220" t="s">
        <v>2645</v>
      </c>
      <c r="B40" s="221" t="s">
        <v>2646</v>
      </c>
    </row>
    <row r="41" spans="1:2" ht="12.75">
      <c r="A41" s="227" t="s">
        <v>2647</v>
      </c>
      <c r="B41" s="221" t="s">
        <v>2648</v>
      </c>
    </row>
    <row r="42" spans="1:2" ht="12.75">
      <c r="A42" s="228" t="s">
        <v>2649</v>
      </c>
      <c r="B42" s="229" t="s">
        <v>2650</v>
      </c>
    </row>
    <row r="43" spans="1:2" ht="12.75">
      <c r="A43" s="230"/>
      <c r="B43" s="231"/>
    </row>
    <row r="44" spans="1:3" ht="12.75">
      <c r="A44" s="232" t="s">
        <v>2651</v>
      </c>
      <c r="B44" s="233" t="s">
        <v>2652</v>
      </c>
      <c r="C44" s="234" t="s">
        <v>2653</v>
      </c>
    </row>
    <row r="45" spans="1:3" ht="12.75">
      <c r="A45" s="235">
        <v>1</v>
      </c>
      <c r="B45" s="236" t="s">
        <v>77</v>
      </c>
      <c r="C45" s="253" t="s">
        <v>2654</v>
      </c>
    </row>
    <row r="46" spans="1:3" ht="12.75">
      <c r="A46" s="235">
        <f aca="true" t="shared" si="0" ref="A46:A74">A45+1</f>
        <v>2</v>
      </c>
      <c r="B46" s="237" t="s">
        <v>112</v>
      </c>
      <c r="C46" s="252"/>
    </row>
    <row r="47" spans="1:4" ht="12.75">
      <c r="A47" s="235">
        <f t="shared" si="0"/>
        <v>3</v>
      </c>
      <c r="B47" s="236" t="s">
        <v>186</v>
      </c>
      <c r="C47" s="250" t="s">
        <v>2655</v>
      </c>
      <c r="D47" s="238"/>
    </row>
    <row r="48" spans="1:3" ht="12.75">
      <c r="A48" s="235">
        <f t="shared" si="0"/>
        <v>4</v>
      </c>
      <c r="B48" s="239" t="s">
        <v>572</v>
      </c>
      <c r="C48" s="251"/>
    </row>
    <row r="49" spans="1:3" ht="12.75">
      <c r="A49" s="235">
        <f t="shared" si="0"/>
        <v>5</v>
      </c>
      <c r="B49" s="239" t="s">
        <v>602</v>
      </c>
      <c r="C49" s="251"/>
    </row>
    <row r="50" spans="1:5" ht="12.75">
      <c r="A50" s="235">
        <f t="shared" si="0"/>
        <v>6</v>
      </c>
      <c r="B50" s="239" t="s">
        <v>647</v>
      </c>
      <c r="C50" s="251"/>
      <c r="E50" s="213"/>
    </row>
    <row r="51" spans="1:3" ht="12.75">
      <c r="A51" s="235">
        <f t="shared" si="0"/>
        <v>7</v>
      </c>
      <c r="B51" s="239" t="s">
        <v>2656</v>
      </c>
      <c r="C51" s="251"/>
    </row>
    <row r="52" spans="1:3" ht="12.75">
      <c r="A52" s="235">
        <f t="shared" si="0"/>
        <v>8</v>
      </c>
      <c r="B52" s="237" t="s">
        <v>771</v>
      </c>
      <c r="C52" s="252"/>
    </row>
    <row r="53" spans="1:3" ht="12.75">
      <c r="A53" s="235">
        <f t="shared" si="0"/>
        <v>9</v>
      </c>
      <c r="B53" s="236" t="s">
        <v>406</v>
      </c>
      <c r="C53" s="254" t="s">
        <v>45</v>
      </c>
    </row>
    <row r="54" spans="1:3" ht="12.75">
      <c r="A54" s="235">
        <f t="shared" si="0"/>
        <v>10</v>
      </c>
      <c r="B54" s="239" t="s">
        <v>1053</v>
      </c>
      <c r="C54" s="251"/>
    </row>
    <row r="55" spans="1:3" ht="12.75">
      <c r="A55" s="235">
        <f t="shared" si="0"/>
        <v>11</v>
      </c>
      <c r="B55" s="237" t="s">
        <v>1109</v>
      </c>
      <c r="C55" s="252"/>
    </row>
    <row r="56" spans="1:3" ht="12.75">
      <c r="A56" s="235">
        <f t="shared" si="0"/>
        <v>12</v>
      </c>
      <c r="B56" s="236" t="s">
        <v>1250</v>
      </c>
      <c r="C56" s="255" t="s">
        <v>1471</v>
      </c>
    </row>
    <row r="57" spans="1:3" ht="12.75">
      <c r="A57" s="235">
        <f t="shared" si="0"/>
        <v>13</v>
      </c>
      <c r="B57" s="239" t="s">
        <v>1338</v>
      </c>
      <c r="C57" s="251"/>
    </row>
    <row r="58" spans="1:3" ht="12.75">
      <c r="A58" s="235">
        <f t="shared" si="0"/>
        <v>14</v>
      </c>
      <c r="B58" s="239" t="s">
        <v>1490</v>
      </c>
      <c r="C58" s="251"/>
    </row>
    <row r="59" spans="1:3" ht="12.75">
      <c r="A59" s="235">
        <f t="shared" si="0"/>
        <v>15</v>
      </c>
      <c r="B59" s="237" t="s">
        <v>2657</v>
      </c>
      <c r="C59" s="252"/>
    </row>
    <row r="60" spans="1:3" ht="12.75">
      <c r="A60" s="235">
        <f t="shared" si="0"/>
        <v>16</v>
      </c>
      <c r="B60" s="236" t="s">
        <v>1521</v>
      </c>
      <c r="C60" s="256" t="s">
        <v>2658</v>
      </c>
    </row>
    <row r="61" spans="1:3" ht="12.75">
      <c r="A61" s="235">
        <f t="shared" si="0"/>
        <v>17</v>
      </c>
      <c r="B61" s="239" t="s">
        <v>2512</v>
      </c>
      <c r="C61" s="251"/>
    </row>
    <row r="62" spans="1:3" ht="12.75">
      <c r="A62" s="235">
        <f t="shared" si="0"/>
        <v>18</v>
      </c>
      <c r="B62" s="239" t="s">
        <v>1592</v>
      </c>
      <c r="C62" s="251"/>
    </row>
    <row r="63" spans="1:3" ht="12.75">
      <c r="A63" s="235">
        <f t="shared" si="0"/>
        <v>19</v>
      </c>
      <c r="B63" s="239" t="s">
        <v>1725</v>
      </c>
      <c r="C63" s="251"/>
    </row>
    <row r="64" spans="1:3" ht="12.75">
      <c r="A64" s="235">
        <f t="shared" si="0"/>
        <v>20</v>
      </c>
      <c r="B64" s="239" t="s">
        <v>1738</v>
      </c>
      <c r="C64" s="251"/>
    </row>
    <row r="65" spans="1:3" ht="12.75">
      <c r="A65" s="235">
        <f t="shared" si="0"/>
        <v>21</v>
      </c>
      <c r="B65" s="239" t="s">
        <v>1755</v>
      </c>
      <c r="C65" s="251"/>
    </row>
    <row r="66" spans="1:3" ht="12.75">
      <c r="A66" s="235">
        <f t="shared" si="0"/>
        <v>22</v>
      </c>
      <c r="B66" s="239" t="s">
        <v>1775</v>
      </c>
      <c r="C66" s="251"/>
    </row>
    <row r="67" spans="1:3" ht="12.75">
      <c r="A67" s="235">
        <f t="shared" si="0"/>
        <v>23</v>
      </c>
      <c r="B67" s="239" t="s">
        <v>1846</v>
      </c>
      <c r="C67" s="251"/>
    </row>
    <row r="68" spans="1:3" ht="12.75">
      <c r="A68" s="235">
        <f t="shared" si="0"/>
        <v>24</v>
      </c>
      <c r="B68" s="237" t="s">
        <v>1911</v>
      </c>
      <c r="C68" s="252"/>
    </row>
    <row r="69" spans="1:3" ht="12.75">
      <c r="A69" s="235">
        <f t="shared" si="0"/>
        <v>25</v>
      </c>
      <c r="B69" s="236" t="s">
        <v>2062</v>
      </c>
      <c r="C69" s="257" t="s">
        <v>2659</v>
      </c>
    </row>
    <row r="70" spans="1:3" ht="12.75">
      <c r="A70" s="235">
        <f t="shared" si="0"/>
        <v>26</v>
      </c>
      <c r="B70" s="237" t="s">
        <v>96</v>
      </c>
      <c r="C70" s="252"/>
    </row>
    <row r="71" spans="1:3" ht="12.75">
      <c r="A71" s="235">
        <f t="shared" si="0"/>
        <v>27</v>
      </c>
      <c r="B71" s="236" t="s">
        <v>2343</v>
      </c>
      <c r="C71" s="258" t="s">
        <v>2660</v>
      </c>
    </row>
    <row r="72" spans="1:3" ht="12.75">
      <c r="A72" s="235">
        <f t="shared" si="0"/>
        <v>28</v>
      </c>
      <c r="B72" s="239" t="s">
        <v>2365</v>
      </c>
      <c r="C72" s="251"/>
    </row>
    <row r="73" spans="1:3" ht="12.75">
      <c r="A73" s="235">
        <f t="shared" si="0"/>
        <v>29</v>
      </c>
      <c r="B73" s="239" t="s">
        <v>2401</v>
      </c>
      <c r="C73" s="251"/>
    </row>
    <row r="74" spans="1:3" ht="12.75">
      <c r="A74" s="240">
        <f t="shared" si="0"/>
        <v>30</v>
      </c>
      <c r="B74" s="237" t="s">
        <v>2452</v>
      </c>
      <c r="C74" s="252"/>
    </row>
    <row r="75" spans="1:2" ht="12.75">
      <c r="A75" s="241"/>
      <c r="B75" s="231"/>
    </row>
    <row r="76" spans="1:3" ht="12.75">
      <c r="A76" s="242"/>
      <c r="B76" s="243" t="s">
        <v>2661</v>
      </c>
      <c r="C76" s="244" t="s">
        <v>28</v>
      </c>
    </row>
    <row r="77" spans="1:3" ht="12.75">
      <c r="A77" s="259" t="s">
        <v>2662</v>
      </c>
      <c r="B77" s="245" t="s">
        <v>2663</v>
      </c>
      <c r="C77" s="246" t="s">
        <v>2664</v>
      </c>
    </row>
    <row r="78" spans="1:3" ht="12.75">
      <c r="A78" s="260"/>
      <c r="B78" s="245" t="s">
        <v>2665</v>
      </c>
      <c r="C78" s="246" t="s">
        <v>2666</v>
      </c>
    </row>
    <row r="79" spans="1:3" ht="12.75">
      <c r="A79" s="260"/>
      <c r="B79" s="245" t="s">
        <v>2667</v>
      </c>
      <c r="C79" s="246" t="s">
        <v>2668</v>
      </c>
    </row>
    <row r="80" spans="1:3" ht="12.75">
      <c r="A80" s="260"/>
      <c r="B80" s="245" t="s">
        <v>2669</v>
      </c>
      <c r="C80" s="246" t="s">
        <v>2670</v>
      </c>
    </row>
    <row r="81" spans="1:3" ht="12.75">
      <c r="A81" s="260"/>
      <c r="B81" s="245" t="s">
        <v>2671</v>
      </c>
      <c r="C81" s="246" t="s">
        <v>2672</v>
      </c>
    </row>
    <row r="82" spans="1:2" ht="12.75">
      <c r="A82" s="241"/>
      <c r="B82" s="231"/>
    </row>
    <row r="83" spans="1:2" ht="12.75">
      <c r="A83" s="241"/>
      <c r="B83" s="231"/>
    </row>
    <row r="84" ht="12.75">
      <c r="B84" s="231"/>
    </row>
    <row r="85" ht="12.75">
      <c r="B85" s="231"/>
    </row>
    <row r="86" ht="12.75">
      <c r="B86" s="231"/>
    </row>
    <row r="87" spans="1:2" ht="12.75">
      <c r="A87" s="241"/>
      <c r="B87" s="231"/>
    </row>
    <row r="88" spans="1:2" ht="12.75">
      <c r="A88" s="241"/>
      <c r="B88" s="231"/>
    </row>
    <row r="89" spans="1:2" ht="12.75">
      <c r="A89" s="241"/>
      <c r="B89" s="231"/>
    </row>
    <row r="90" spans="1:2" ht="12.75">
      <c r="A90" s="241"/>
      <c r="B90" s="231"/>
    </row>
    <row r="91" spans="1:2" ht="12.75">
      <c r="A91" s="241"/>
      <c r="B91" s="231"/>
    </row>
    <row r="92" spans="1:2" ht="12.75">
      <c r="A92" s="241"/>
      <c r="B92" s="231"/>
    </row>
    <row r="93" spans="1:2" ht="12.75">
      <c r="A93" s="241"/>
      <c r="B93" s="231"/>
    </row>
    <row r="94" spans="1:2" ht="12.75">
      <c r="A94" s="241"/>
      <c r="B94" s="231"/>
    </row>
    <row r="95" spans="1:2" ht="12.75">
      <c r="A95" s="241"/>
      <c r="B95" s="231"/>
    </row>
    <row r="96" spans="1:2" ht="12.75">
      <c r="A96" s="241"/>
      <c r="B96" s="231"/>
    </row>
    <row r="97" spans="1:2" ht="12.75">
      <c r="A97" s="241"/>
      <c r="B97" s="231"/>
    </row>
    <row r="98" spans="1:2" ht="12.75">
      <c r="A98" s="241"/>
      <c r="B98" s="231"/>
    </row>
    <row r="99" spans="1:2" ht="12.75">
      <c r="A99" s="241"/>
      <c r="B99" s="231"/>
    </row>
    <row r="100" spans="1:2" ht="12.75">
      <c r="A100" s="241"/>
      <c r="B100" s="231"/>
    </row>
    <row r="101" spans="1:2" ht="12.75">
      <c r="A101" s="241" t="e">
        <f>image(getGABeacon("UA-61674904-1")&amp;"?pixel")</f>
        <v>#NAME?</v>
      </c>
      <c r="B101" s="231"/>
    </row>
    <row r="102" spans="1:2" ht="12.75">
      <c r="A102" s="241"/>
      <c r="B102" s="231"/>
    </row>
    <row r="103" spans="1:2" ht="12.75">
      <c r="A103" s="241"/>
      <c r="B103" s="231"/>
    </row>
    <row r="104" spans="1:2" ht="12.75">
      <c r="A104" s="241"/>
      <c r="B104" s="231"/>
    </row>
    <row r="105" spans="1:2" ht="12.75">
      <c r="A105" s="241"/>
      <c r="B105" s="231"/>
    </row>
    <row r="106" spans="1:2" ht="12.75">
      <c r="A106" s="241"/>
      <c r="B106" s="231"/>
    </row>
    <row r="107" spans="1:2" ht="12.75">
      <c r="A107" s="241"/>
      <c r="B107" s="231"/>
    </row>
    <row r="108" spans="1:2" ht="12.75">
      <c r="A108" s="241"/>
      <c r="B108" s="231"/>
    </row>
    <row r="109" spans="1:2" ht="12.75">
      <c r="A109" s="241"/>
      <c r="B109" s="231"/>
    </row>
    <row r="110" spans="1:2" ht="12.75">
      <c r="A110" s="241"/>
      <c r="B110" s="231"/>
    </row>
    <row r="111" spans="1:2" ht="12.75">
      <c r="A111" s="241"/>
      <c r="B111" s="231"/>
    </row>
    <row r="112" spans="1:2" ht="12.75">
      <c r="A112" s="241"/>
      <c r="B112" s="231"/>
    </row>
    <row r="113" spans="1:2" ht="12.75">
      <c r="A113" s="241"/>
      <c r="B113" s="231"/>
    </row>
    <row r="114" spans="1:2" ht="12.75">
      <c r="A114" s="241"/>
      <c r="B114" s="231"/>
    </row>
    <row r="115" spans="1:2" ht="12.75">
      <c r="A115" s="241"/>
      <c r="B115" s="231"/>
    </row>
    <row r="116" spans="1:2" ht="12.75">
      <c r="A116" s="241"/>
      <c r="B116" s="231"/>
    </row>
    <row r="117" spans="1:2" ht="12.75">
      <c r="A117" s="241"/>
      <c r="B117" s="231"/>
    </row>
    <row r="118" spans="1:2" ht="12.75">
      <c r="A118" s="241"/>
      <c r="B118" s="231"/>
    </row>
    <row r="119" spans="1:2" ht="12.75">
      <c r="A119" s="241"/>
      <c r="B119" s="231"/>
    </row>
    <row r="120" spans="1:2" ht="12.75">
      <c r="A120" s="241"/>
      <c r="B120" s="231"/>
    </row>
    <row r="121" spans="1:2" ht="12.75">
      <c r="A121" s="241"/>
      <c r="B121" s="231"/>
    </row>
    <row r="122" spans="1:2" ht="12.75">
      <c r="A122" s="241"/>
      <c r="B122" s="231"/>
    </row>
    <row r="123" spans="1:2" ht="12.75">
      <c r="A123" s="241"/>
      <c r="B123" s="231"/>
    </row>
    <row r="124" spans="1:2" ht="12.75">
      <c r="A124" s="241"/>
      <c r="B124" s="231"/>
    </row>
    <row r="125" spans="1:2" ht="12.75">
      <c r="A125" s="241"/>
      <c r="B125" s="231"/>
    </row>
    <row r="126" spans="1:2" ht="12.75">
      <c r="A126" s="241"/>
      <c r="B126" s="231"/>
    </row>
    <row r="127" spans="1:2" ht="12.75">
      <c r="A127" s="241"/>
      <c r="B127" s="231"/>
    </row>
    <row r="128" spans="1:2" ht="12.75">
      <c r="A128" s="241"/>
      <c r="B128" s="231"/>
    </row>
    <row r="129" spans="1:2" ht="12.75">
      <c r="A129" s="241"/>
      <c r="B129" s="231"/>
    </row>
    <row r="130" spans="1:2" ht="12.75">
      <c r="A130" s="241"/>
      <c r="B130" s="231"/>
    </row>
    <row r="131" spans="1:2" ht="12.75">
      <c r="A131" s="241"/>
      <c r="B131" s="231"/>
    </row>
    <row r="132" spans="1:2" ht="12.75">
      <c r="A132" s="241"/>
      <c r="B132" s="231"/>
    </row>
    <row r="133" spans="1:2" ht="12.75">
      <c r="A133" s="241"/>
      <c r="B133" s="231"/>
    </row>
    <row r="134" spans="1:2" ht="12.75">
      <c r="A134" s="241"/>
      <c r="B134" s="231"/>
    </row>
    <row r="135" spans="1:2" ht="12.75">
      <c r="A135" s="241"/>
      <c r="B135" s="231"/>
    </row>
    <row r="136" spans="1:2" ht="12.75">
      <c r="A136" s="241"/>
      <c r="B136" s="231"/>
    </row>
    <row r="137" spans="1:2" ht="12.75">
      <c r="A137" s="241"/>
      <c r="B137" s="231"/>
    </row>
    <row r="138" spans="1:2" ht="12.75">
      <c r="A138" s="241"/>
      <c r="B138" s="231"/>
    </row>
    <row r="139" spans="1:2" ht="12.75">
      <c r="A139" s="241"/>
      <c r="B139" s="231"/>
    </row>
    <row r="140" spans="1:2" ht="12.75">
      <c r="A140" s="241"/>
      <c r="B140" s="231"/>
    </row>
    <row r="141" spans="1:2" ht="12.75">
      <c r="A141" s="241"/>
      <c r="B141" s="231"/>
    </row>
    <row r="142" spans="1:2" ht="12.75">
      <c r="A142" s="241"/>
      <c r="B142" s="231"/>
    </row>
    <row r="143" spans="1:2" ht="12.75">
      <c r="A143" s="241"/>
      <c r="B143" s="231"/>
    </row>
    <row r="144" spans="1:2" ht="12.75">
      <c r="A144" s="241"/>
      <c r="B144" s="231"/>
    </row>
    <row r="145" spans="1:2" ht="12.75">
      <c r="A145" s="241"/>
      <c r="B145" s="231"/>
    </row>
    <row r="146" spans="1:2" ht="12.75">
      <c r="A146" s="241"/>
      <c r="B146" s="231"/>
    </row>
    <row r="147" spans="1:2" ht="12.75">
      <c r="A147" s="241"/>
      <c r="B147" s="231"/>
    </row>
    <row r="148" spans="1:2" ht="12.75">
      <c r="A148" s="241"/>
      <c r="B148" s="231"/>
    </row>
    <row r="149" spans="1:2" ht="12.75">
      <c r="A149" s="241"/>
      <c r="B149" s="231"/>
    </row>
    <row r="150" spans="1:2" ht="12.75">
      <c r="A150" s="241"/>
      <c r="B150" s="231"/>
    </row>
    <row r="151" spans="1:2" ht="12.75">
      <c r="A151" s="241"/>
      <c r="B151" s="231"/>
    </row>
    <row r="152" spans="1:2" ht="12.75">
      <c r="A152" s="241"/>
      <c r="B152" s="231"/>
    </row>
    <row r="153" spans="1:2" ht="12.75">
      <c r="A153" s="241"/>
      <c r="B153" s="231"/>
    </row>
    <row r="154" spans="1:2" ht="12.75">
      <c r="A154" s="241"/>
      <c r="B154" s="231"/>
    </row>
    <row r="155" spans="1:2" ht="12.75">
      <c r="A155" s="241"/>
      <c r="B155" s="231"/>
    </row>
    <row r="156" spans="1:2" ht="12.75">
      <c r="A156" s="241"/>
      <c r="B156" s="231"/>
    </row>
    <row r="157" spans="1:2" ht="12.75">
      <c r="A157" s="241"/>
      <c r="B157" s="231"/>
    </row>
    <row r="158" spans="1:2" ht="12.75">
      <c r="A158" s="241"/>
      <c r="B158" s="231"/>
    </row>
    <row r="159" spans="1:2" ht="12.75">
      <c r="A159" s="241"/>
      <c r="B159" s="231"/>
    </row>
    <row r="160" spans="1:2" ht="12.75">
      <c r="A160" s="241"/>
      <c r="B160" s="231"/>
    </row>
    <row r="161" spans="1:2" ht="12.75">
      <c r="A161" s="241"/>
      <c r="B161" s="231"/>
    </row>
    <row r="162" spans="1:2" ht="12.75">
      <c r="A162" s="241"/>
      <c r="B162" s="231"/>
    </row>
    <row r="163" spans="1:2" ht="12.75">
      <c r="A163" s="241"/>
      <c r="B163" s="231"/>
    </row>
    <row r="164" spans="1:2" ht="12.75">
      <c r="A164" s="241"/>
      <c r="B164" s="231"/>
    </row>
    <row r="165" spans="1:2" ht="12.75">
      <c r="A165" s="241"/>
      <c r="B165" s="231"/>
    </row>
    <row r="166" spans="1:2" ht="12.75">
      <c r="A166" s="241"/>
      <c r="B166" s="231"/>
    </row>
    <row r="167" spans="1:2" ht="12.75">
      <c r="A167" s="241"/>
      <c r="B167" s="231"/>
    </row>
    <row r="168" spans="1:2" ht="12.75">
      <c r="A168" s="241"/>
      <c r="B168" s="231"/>
    </row>
    <row r="169" spans="1:2" ht="12.75">
      <c r="A169" s="241"/>
      <c r="B169" s="231"/>
    </row>
    <row r="170" spans="1:2" ht="12.75">
      <c r="A170" s="241"/>
      <c r="B170" s="231"/>
    </row>
    <row r="171" spans="1:2" ht="12.75">
      <c r="A171" s="241"/>
      <c r="B171" s="231"/>
    </row>
    <row r="172" spans="1:2" ht="12.75">
      <c r="A172" s="241"/>
      <c r="B172" s="231"/>
    </row>
    <row r="173" spans="1:2" ht="12.75">
      <c r="A173" s="241"/>
      <c r="B173" s="231"/>
    </row>
    <row r="174" spans="1:2" ht="12.75">
      <c r="A174" s="241"/>
      <c r="B174" s="231"/>
    </row>
    <row r="175" spans="1:2" ht="12.75">
      <c r="A175" s="241"/>
      <c r="B175" s="231"/>
    </row>
    <row r="176" spans="1:2" ht="12.75">
      <c r="A176" s="241"/>
      <c r="B176" s="231"/>
    </row>
    <row r="177" spans="1:2" ht="12.75">
      <c r="A177" s="241"/>
      <c r="B177" s="231"/>
    </row>
    <row r="178" spans="1:2" ht="12.75">
      <c r="A178" s="241"/>
      <c r="B178" s="231"/>
    </row>
    <row r="179" spans="1:2" ht="12.75">
      <c r="A179" s="241"/>
      <c r="B179" s="231"/>
    </row>
    <row r="180" spans="1:2" ht="12.75">
      <c r="A180" s="241"/>
      <c r="B180" s="231"/>
    </row>
    <row r="181" spans="1:2" ht="12.75">
      <c r="A181" s="241"/>
      <c r="B181" s="231"/>
    </row>
    <row r="182" spans="1:2" ht="12.75">
      <c r="A182" s="241"/>
      <c r="B182" s="231"/>
    </row>
    <row r="183" spans="1:2" ht="12.75">
      <c r="A183" s="241"/>
      <c r="B183" s="231"/>
    </row>
    <row r="184" spans="1:2" ht="12.75">
      <c r="A184" s="241"/>
      <c r="B184" s="231"/>
    </row>
    <row r="185" spans="1:2" ht="12.75">
      <c r="A185" s="241"/>
      <c r="B185" s="231"/>
    </row>
    <row r="186" spans="1:2" ht="12.75">
      <c r="A186" s="241"/>
      <c r="B186" s="231"/>
    </row>
    <row r="187" spans="1:2" ht="12.75">
      <c r="A187" s="241"/>
      <c r="B187" s="231"/>
    </row>
    <row r="188" spans="1:2" ht="12.75">
      <c r="A188" s="241"/>
      <c r="B188" s="231"/>
    </row>
    <row r="189" spans="1:2" ht="12.75">
      <c r="A189" s="241"/>
      <c r="B189" s="231"/>
    </row>
    <row r="190" spans="1:2" ht="12.75">
      <c r="A190" s="241"/>
      <c r="B190" s="231"/>
    </row>
    <row r="191" spans="1:2" ht="12.75">
      <c r="A191" s="241"/>
      <c r="B191" s="231"/>
    </row>
    <row r="192" spans="1:2" ht="12.75">
      <c r="A192" s="241"/>
      <c r="B192" s="231"/>
    </row>
    <row r="193" spans="1:2" ht="12.75">
      <c r="A193" s="241"/>
      <c r="B193" s="231"/>
    </row>
    <row r="194" spans="1:2" ht="12.75">
      <c r="A194" s="241"/>
      <c r="B194" s="231"/>
    </row>
    <row r="195" spans="1:2" ht="12.75">
      <c r="A195" s="241"/>
      <c r="B195" s="231"/>
    </row>
    <row r="196" spans="1:2" ht="12.75">
      <c r="A196" s="241"/>
      <c r="B196" s="231"/>
    </row>
    <row r="197" spans="1:2" ht="12.75">
      <c r="A197" s="241"/>
      <c r="B197" s="231"/>
    </row>
    <row r="198" spans="1:2" ht="12.75">
      <c r="A198" s="241"/>
      <c r="B198" s="231"/>
    </row>
    <row r="199" spans="1:2" ht="12.75">
      <c r="A199" s="241"/>
      <c r="B199" s="231"/>
    </row>
    <row r="200" spans="1:2" ht="12.75">
      <c r="A200" s="241"/>
      <c r="B200" s="231"/>
    </row>
    <row r="201" spans="1:2" ht="12.75">
      <c r="A201" s="241"/>
      <c r="B201" s="231"/>
    </row>
    <row r="202" spans="1:2" ht="12.75">
      <c r="A202" s="241"/>
      <c r="B202" s="231"/>
    </row>
    <row r="203" spans="1:2" ht="12.75">
      <c r="A203" s="241"/>
      <c r="B203" s="231"/>
    </row>
    <row r="204" spans="1:2" ht="12.75">
      <c r="A204" s="241"/>
      <c r="B204" s="231"/>
    </row>
    <row r="205" spans="1:2" ht="12.75">
      <c r="A205" s="241"/>
      <c r="B205" s="231"/>
    </row>
    <row r="206" spans="1:2" ht="12.75">
      <c r="A206" s="241"/>
      <c r="B206" s="231"/>
    </row>
    <row r="207" spans="1:2" ht="12.75">
      <c r="A207" s="241"/>
      <c r="B207" s="231"/>
    </row>
    <row r="208" spans="1:2" ht="12.75">
      <c r="A208" s="241"/>
      <c r="B208" s="231"/>
    </row>
    <row r="209" spans="1:2" ht="12.75">
      <c r="A209" s="241"/>
      <c r="B209" s="231"/>
    </row>
    <row r="210" spans="1:2" ht="12.75">
      <c r="A210" s="241"/>
      <c r="B210" s="231"/>
    </row>
    <row r="211" spans="1:2" ht="12.75">
      <c r="A211" s="241"/>
      <c r="B211" s="231"/>
    </row>
    <row r="212" spans="1:2" ht="12.75">
      <c r="A212" s="241"/>
      <c r="B212" s="231"/>
    </row>
    <row r="213" spans="1:2" ht="12.75">
      <c r="A213" s="241"/>
      <c r="B213" s="231"/>
    </row>
    <row r="214" spans="1:2" ht="12.75">
      <c r="A214" s="241"/>
      <c r="B214" s="231"/>
    </row>
    <row r="215" spans="1:2" ht="12.75">
      <c r="A215" s="241"/>
      <c r="B215" s="231"/>
    </row>
    <row r="216" spans="1:2" ht="12.75">
      <c r="A216" s="241"/>
      <c r="B216" s="231"/>
    </row>
    <row r="217" spans="1:2" ht="12.75">
      <c r="A217" s="241"/>
      <c r="B217" s="231"/>
    </row>
    <row r="218" spans="1:2" ht="12.75">
      <c r="A218" s="241"/>
      <c r="B218" s="231"/>
    </row>
    <row r="219" spans="1:2" ht="12.75">
      <c r="A219" s="241"/>
      <c r="B219" s="231"/>
    </row>
    <row r="220" spans="1:2" ht="12.75">
      <c r="A220" s="241"/>
      <c r="B220" s="231"/>
    </row>
    <row r="221" spans="1:2" ht="12.75">
      <c r="A221" s="241"/>
      <c r="B221" s="231"/>
    </row>
    <row r="222" spans="1:2" ht="12.75">
      <c r="A222" s="241"/>
      <c r="B222" s="231"/>
    </row>
    <row r="223" spans="1:2" ht="12.75">
      <c r="A223" s="241"/>
      <c r="B223" s="231"/>
    </row>
    <row r="224" spans="1:2" ht="12.75">
      <c r="A224" s="241"/>
      <c r="B224" s="231"/>
    </row>
    <row r="225" spans="1:2" ht="12.75">
      <c r="A225" s="241"/>
      <c r="B225" s="231"/>
    </row>
    <row r="226" spans="1:2" ht="12.75">
      <c r="A226" s="241"/>
      <c r="B226" s="231"/>
    </row>
    <row r="227" spans="1:2" ht="12.75">
      <c r="A227" s="241"/>
      <c r="B227" s="231"/>
    </row>
    <row r="228" spans="1:2" ht="12.75">
      <c r="A228" s="241"/>
      <c r="B228" s="231"/>
    </row>
    <row r="229" spans="1:2" ht="12.75">
      <c r="A229" s="241"/>
      <c r="B229" s="231"/>
    </row>
    <row r="230" spans="1:2" ht="12.75">
      <c r="A230" s="241"/>
      <c r="B230" s="231"/>
    </row>
    <row r="231" spans="1:2" ht="12.75">
      <c r="A231" s="241"/>
      <c r="B231" s="231"/>
    </row>
    <row r="232" spans="1:2" ht="12.75">
      <c r="A232" s="241"/>
      <c r="B232" s="231"/>
    </row>
    <row r="233" spans="1:2" ht="12.75">
      <c r="A233" s="241"/>
      <c r="B233" s="231"/>
    </row>
    <row r="234" spans="1:2" ht="12.75">
      <c r="A234" s="241"/>
      <c r="B234" s="231"/>
    </row>
    <row r="235" spans="1:2" ht="12.75">
      <c r="A235" s="241"/>
      <c r="B235" s="231"/>
    </row>
    <row r="236" spans="1:2" ht="12.75">
      <c r="A236" s="241"/>
      <c r="B236" s="231"/>
    </row>
    <row r="237" spans="1:2" ht="12.75">
      <c r="A237" s="241"/>
      <c r="B237" s="231"/>
    </row>
    <row r="238" spans="1:2" ht="12.75">
      <c r="A238" s="241"/>
      <c r="B238" s="231"/>
    </row>
    <row r="239" spans="1:2" ht="12.75">
      <c r="A239" s="241"/>
      <c r="B239" s="231"/>
    </row>
    <row r="240" spans="1:2" ht="12.75">
      <c r="A240" s="241"/>
      <c r="B240" s="231"/>
    </row>
    <row r="241" spans="1:2" ht="12.75">
      <c r="A241" s="241"/>
      <c r="B241" s="231"/>
    </row>
    <row r="242" spans="1:2" ht="12.75">
      <c r="A242" s="241"/>
      <c r="B242" s="231"/>
    </row>
    <row r="243" spans="1:2" ht="12.75">
      <c r="A243" s="241"/>
      <c r="B243" s="231"/>
    </row>
    <row r="244" spans="1:2" ht="12.75">
      <c r="A244" s="241"/>
      <c r="B244" s="231"/>
    </row>
    <row r="245" spans="1:2" ht="12.75">
      <c r="A245" s="241"/>
      <c r="B245" s="231"/>
    </row>
    <row r="246" spans="1:2" ht="12.75">
      <c r="A246" s="241"/>
      <c r="B246" s="231"/>
    </row>
    <row r="247" spans="1:2" ht="12.75">
      <c r="A247" s="241"/>
      <c r="B247" s="231"/>
    </row>
    <row r="248" spans="1:2" ht="12.75">
      <c r="A248" s="241"/>
      <c r="B248" s="231"/>
    </row>
    <row r="249" spans="1:2" ht="12.75">
      <c r="A249" s="241"/>
      <c r="B249" s="231"/>
    </row>
    <row r="250" spans="1:2" ht="12.75">
      <c r="A250" s="241"/>
      <c r="B250" s="231"/>
    </row>
    <row r="251" spans="1:2" ht="12.75">
      <c r="A251" s="241"/>
      <c r="B251" s="231"/>
    </row>
    <row r="252" spans="1:2" ht="12.75">
      <c r="A252" s="241"/>
      <c r="B252" s="231"/>
    </row>
    <row r="253" spans="1:2" ht="12.75">
      <c r="A253" s="241"/>
      <c r="B253" s="231"/>
    </row>
    <row r="254" spans="1:2" ht="12.75">
      <c r="A254" s="241"/>
      <c r="B254" s="231"/>
    </row>
    <row r="255" spans="1:2" ht="12.75">
      <c r="A255" s="241"/>
      <c r="B255" s="231"/>
    </row>
    <row r="256" spans="1:2" ht="12.75">
      <c r="A256" s="241"/>
      <c r="B256" s="231"/>
    </row>
    <row r="257" spans="1:2" ht="12.75">
      <c r="A257" s="241"/>
      <c r="B257" s="231"/>
    </row>
    <row r="258" spans="1:2" ht="12.75">
      <c r="A258" s="241"/>
      <c r="B258" s="231"/>
    </row>
    <row r="259" spans="1:2" ht="12.75">
      <c r="A259" s="241"/>
      <c r="B259" s="231"/>
    </row>
    <row r="260" spans="1:2" ht="12.75">
      <c r="A260" s="241"/>
      <c r="B260" s="231"/>
    </row>
    <row r="261" spans="1:2" ht="12.75">
      <c r="A261" s="241"/>
      <c r="B261" s="231"/>
    </row>
    <row r="262" spans="1:2" ht="12.75">
      <c r="A262" s="241"/>
      <c r="B262" s="231"/>
    </row>
    <row r="263" spans="1:2" ht="12.75">
      <c r="A263" s="241"/>
      <c r="B263" s="231"/>
    </row>
    <row r="264" spans="1:2" ht="12.75">
      <c r="A264" s="241"/>
      <c r="B264" s="231"/>
    </row>
    <row r="265" spans="1:2" ht="12.75">
      <c r="A265" s="241"/>
      <c r="B265" s="231"/>
    </row>
    <row r="266" spans="1:2" ht="12.75">
      <c r="A266" s="241"/>
      <c r="B266" s="231"/>
    </row>
    <row r="267" spans="1:2" ht="12.75">
      <c r="A267" s="241"/>
      <c r="B267" s="231"/>
    </row>
    <row r="268" spans="1:2" ht="12.75">
      <c r="A268" s="241"/>
      <c r="B268" s="231"/>
    </row>
    <row r="269" spans="1:2" ht="12.75">
      <c r="A269" s="241"/>
      <c r="B269" s="231"/>
    </row>
    <row r="270" spans="1:2" ht="12.75">
      <c r="A270" s="241"/>
      <c r="B270" s="231"/>
    </row>
    <row r="271" spans="1:2" ht="12.75">
      <c r="A271" s="241"/>
      <c r="B271" s="231"/>
    </row>
    <row r="272" spans="1:2" ht="12.75">
      <c r="A272" s="241"/>
      <c r="B272" s="231"/>
    </row>
    <row r="273" spans="1:2" ht="12.75">
      <c r="A273" s="241"/>
      <c r="B273" s="231"/>
    </row>
    <row r="274" spans="1:2" ht="12.75">
      <c r="A274" s="241"/>
      <c r="B274" s="231"/>
    </row>
    <row r="275" spans="1:2" ht="12.75">
      <c r="A275" s="241"/>
      <c r="B275" s="231"/>
    </row>
    <row r="276" spans="1:2" ht="12.75">
      <c r="A276" s="241"/>
      <c r="B276" s="231"/>
    </row>
    <row r="277" spans="1:2" ht="12.75">
      <c r="A277" s="241"/>
      <c r="B277" s="231"/>
    </row>
    <row r="278" spans="1:2" ht="12.75">
      <c r="A278" s="241"/>
      <c r="B278" s="231"/>
    </row>
    <row r="279" spans="1:2" ht="12.75">
      <c r="A279" s="241"/>
      <c r="B279" s="231"/>
    </row>
    <row r="280" spans="1:2" ht="12.75">
      <c r="A280" s="241"/>
      <c r="B280" s="231"/>
    </row>
    <row r="281" spans="1:2" ht="12.75">
      <c r="A281" s="241"/>
      <c r="B281" s="231"/>
    </row>
    <row r="282" spans="1:2" ht="12.75">
      <c r="A282" s="241"/>
      <c r="B282" s="231"/>
    </row>
    <row r="283" spans="1:2" ht="12.75">
      <c r="A283" s="241"/>
      <c r="B283" s="231"/>
    </row>
    <row r="284" spans="1:2" ht="12.75">
      <c r="A284" s="241"/>
      <c r="B284" s="231"/>
    </row>
    <row r="285" spans="1:2" ht="12.75">
      <c r="A285" s="241"/>
      <c r="B285" s="231"/>
    </row>
    <row r="286" spans="1:2" ht="12.75">
      <c r="A286" s="241"/>
      <c r="B286" s="231"/>
    </row>
    <row r="287" spans="1:2" ht="12.75">
      <c r="A287" s="241"/>
      <c r="B287" s="231"/>
    </row>
    <row r="288" spans="1:2" ht="12.75">
      <c r="A288" s="241"/>
      <c r="B288" s="231"/>
    </row>
    <row r="289" spans="1:2" ht="12.75">
      <c r="A289" s="241"/>
      <c r="B289" s="231"/>
    </row>
    <row r="290" spans="1:2" ht="12.75">
      <c r="A290" s="241"/>
      <c r="B290" s="231"/>
    </row>
    <row r="291" spans="1:2" ht="12.75">
      <c r="A291" s="241"/>
      <c r="B291" s="231"/>
    </row>
    <row r="292" spans="1:2" ht="12.75">
      <c r="A292" s="241"/>
      <c r="B292" s="231"/>
    </row>
    <row r="293" spans="1:2" ht="12.75">
      <c r="A293" s="241"/>
      <c r="B293" s="231"/>
    </row>
    <row r="294" spans="1:2" ht="12.75">
      <c r="A294" s="241"/>
      <c r="B294" s="231"/>
    </row>
    <row r="295" spans="1:2" ht="12.75">
      <c r="A295" s="241"/>
      <c r="B295" s="231"/>
    </row>
    <row r="296" spans="1:2" ht="12.75">
      <c r="A296" s="241"/>
      <c r="B296" s="231"/>
    </row>
    <row r="297" spans="1:2" ht="12.75">
      <c r="A297" s="241"/>
      <c r="B297" s="231"/>
    </row>
    <row r="298" spans="1:2" ht="12.75">
      <c r="A298" s="241"/>
      <c r="B298" s="231"/>
    </row>
    <row r="299" spans="1:2" ht="12.75">
      <c r="A299" s="241"/>
      <c r="B299" s="231"/>
    </row>
    <row r="300" spans="1:2" ht="12.75">
      <c r="A300" s="241"/>
      <c r="B300" s="231"/>
    </row>
    <row r="301" spans="1:2" ht="12.75">
      <c r="A301" s="241"/>
      <c r="B301" s="231"/>
    </row>
    <row r="302" spans="1:2" ht="12.75">
      <c r="A302" s="241"/>
      <c r="B302" s="231"/>
    </row>
    <row r="303" spans="1:2" ht="12.75">
      <c r="A303" s="241"/>
      <c r="B303" s="231"/>
    </row>
    <row r="304" spans="1:2" ht="12.75">
      <c r="A304" s="241"/>
      <c r="B304" s="231"/>
    </row>
    <row r="305" spans="1:2" ht="12.75">
      <c r="A305" s="241"/>
      <c r="B305" s="231"/>
    </row>
    <row r="306" spans="1:2" ht="12.75">
      <c r="A306" s="241"/>
      <c r="B306" s="231"/>
    </row>
    <row r="307" spans="1:2" ht="12.75">
      <c r="A307" s="241"/>
      <c r="B307" s="231"/>
    </row>
    <row r="308" spans="1:2" ht="12.75">
      <c r="A308" s="241"/>
      <c r="B308" s="231"/>
    </row>
    <row r="309" spans="1:2" ht="12.75">
      <c r="A309" s="241"/>
      <c r="B309" s="231"/>
    </row>
    <row r="310" spans="1:2" ht="12.75">
      <c r="A310" s="241"/>
      <c r="B310" s="231"/>
    </row>
    <row r="311" spans="1:2" ht="12.75">
      <c r="A311" s="241"/>
      <c r="B311" s="231"/>
    </row>
    <row r="312" spans="1:2" ht="12.75">
      <c r="A312" s="241"/>
      <c r="B312" s="231"/>
    </row>
    <row r="313" spans="1:2" ht="12.75">
      <c r="A313" s="241"/>
      <c r="B313" s="231"/>
    </row>
    <row r="314" spans="1:2" ht="12.75">
      <c r="A314" s="241"/>
      <c r="B314" s="231"/>
    </row>
    <row r="315" spans="1:2" ht="12.75">
      <c r="A315" s="241"/>
      <c r="B315" s="231"/>
    </row>
    <row r="316" spans="1:2" ht="12.75">
      <c r="A316" s="241"/>
      <c r="B316" s="231"/>
    </row>
    <row r="317" spans="1:2" ht="12.75">
      <c r="A317" s="241"/>
      <c r="B317" s="231"/>
    </row>
    <row r="318" spans="1:2" ht="12.75">
      <c r="A318" s="241"/>
      <c r="B318" s="231"/>
    </row>
    <row r="319" spans="1:2" ht="12.75">
      <c r="A319" s="241"/>
      <c r="B319" s="231"/>
    </row>
    <row r="320" spans="1:2" ht="12.75">
      <c r="A320" s="241"/>
      <c r="B320" s="231"/>
    </row>
    <row r="321" spans="1:2" ht="12.75">
      <c r="A321" s="241"/>
      <c r="B321" s="231"/>
    </row>
    <row r="322" spans="1:2" ht="12.75">
      <c r="A322" s="241"/>
      <c r="B322" s="231"/>
    </row>
    <row r="323" spans="1:2" ht="12.75">
      <c r="A323" s="241"/>
      <c r="B323" s="231"/>
    </row>
    <row r="324" spans="1:2" ht="12.75">
      <c r="A324" s="241"/>
      <c r="B324" s="231"/>
    </row>
    <row r="325" spans="1:2" ht="12.75">
      <c r="A325" s="241"/>
      <c r="B325" s="231"/>
    </row>
    <row r="326" spans="1:2" ht="12.75">
      <c r="A326" s="241"/>
      <c r="B326" s="231"/>
    </row>
    <row r="327" spans="1:2" ht="12.75">
      <c r="A327" s="241"/>
      <c r="B327" s="231"/>
    </row>
    <row r="328" spans="1:2" ht="12.75">
      <c r="A328" s="241"/>
      <c r="B328" s="231"/>
    </row>
    <row r="329" spans="1:2" ht="12.75">
      <c r="A329" s="241"/>
      <c r="B329" s="231"/>
    </row>
    <row r="330" spans="1:2" ht="12.75">
      <c r="A330" s="241"/>
      <c r="B330" s="231"/>
    </row>
    <row r="331" spans="1:2" ht="12.75">
      <c r="A331" s="241"/>
      <c r="B331" s="231"/>
    </row>
    <row r="332" spans="1:2" ht="12.75">
      <c r="A332" s="241"/>
      <c r="B332" s="231"/>
    </row>
    <row r="333" spans="1:2" ht="12.75">
      <c r="A333" s="241"/>
      <c r="B333" s="231"/>
    </row>
    <row r="334" spans="1:2" ht="12.75">
      <c r="A334" s="241"/>
      <c r="B334" s="231"/>
    </row>
    <row r="335" spans="1:2" ht="12.75">
      <c r="A335" s="241"/>
      <c r="B335" s="231"/>
    </row>
    <row r="336" spans="1:2" ht="12.75">
      <c r="A336" s="241"/>
      <c r="B336" s="231"/>
    </row>
    <row r="337" spans="1:2" ht="12.75">
      <c r="A337" s="241"/>
      <c r="B337" s="231"/>
    </row>
    <row r="338" spans="1:2" ht="12.75">
      <c r="A338" s="241"/>
      <c r="B338" s="231"/>
    </row>
    <row r="339" spans="1:2" ht="12.75">
      <c r="A339" s="241"/>
      <c r="B339" s="231"/>
    </row>
    <row r="340" spans="1:2" ht="12.75">
      <c r="A340" s="241"/>
      <c r="B340" s="231"/>
    </row>
    <row r="341" spans="1:2" ht="12.75">
      <c r="A341" s="241"/>
      <c r="B341" s="231"/>
    </row>
    <row r="342" spans="1:2" ht="12.75">
      <c r="A342" s="241"/>
      <c r="B342" s="231"/>
    </row>
    <row r="343" spans="1:2" ht="12.75">
      <c r="A343" s="241"/>
      <c r="B343" s="231"/>
    </row>
    <row r="344" spans="1:2" ht="12.75">
      <c r="A344" s="241"/>
      <c r="B344" s="231"/>
    </row>
    <row r="345" spans="1:2" ht="12.75">
      <c r="A345" s="241"/>
      <c r="B345" s="231"/>
    </row>
    <row r="346" spans="1:2" ht="12.75">
      <c r="A346" s="241"/>
      <c r="B346" s="231"/>
    </row>
    <row r="347" spans="1:2" ht="12.75">
      <c r="A347" s="241"/>
      <c r="B347" s="231"/>
    </row>
    <row r="348" spans="1:2" ht="12.75">
      <c r="A348" s="241"/>
      <c r="B348" s="231"/>
    </row>
    <row r="349" spans="1:2" ht="12.75">
      <c r="A349" s="241"/>
      <c r="B349" s="231"/>
    </row>
    <row r="350" spans="1:2" ht="12.75">
      <c r="A350" s="241"/>
      <c r="B350" s="231"/>
    </row>
    <row r="351" spans="1:2" ht="12.75">
      <c r="A351" s="241"/>
      <c r="B351" s="231"/>
    </row>
    <row r="352" spans="1:2" ht="12.75">
      <c r="A352" s="241"/>
      <c r="B352" s="231"/>
    </row>
    <row r="353" spans="1:2" ht="12.75">
      <c r="A353" s="241"/>
      <c r="B353" s="231"/>
    </row>
    <row r="354" spans="1:2" ht="12.75">
      <c r="A354" s="241"/>
      <c r="B354" s="231"/>
    </row>
    <row r="355" spans="1:2" ht="12.75">
      <c r="A355" s="241"/>
      <c r="B355" s="231"/>
    </row>
    <row r="356" spans="1:2" ht="12.75">
      <c r="A356" s="241"/>
      <c r="B356" s="231"/>
    </row>
    <row r="357" spans="1:2" ht="12.75">
      <c r="A357" s="241"/>
      <c r="B357" s="231"/>
    </row>
    <row r="358" spans="1:2" ht="12.75">
      <c r="A358" s="241"/>
      <c r="B358" s="231"/>
    </row>
    <row r="359" spans="1:2" ht="12.75">
      <c r="A359" s="241"/>
      <c r="B359" s="231"/>
    </row>
    <row r="360" spans="1:2" ht="12.75">
      <c r="A360" s="241"/>
      <c r="B360" s="231"/>
    </row>
    <row r="361" spans="1:2" ht="12.75">
      <c r="A361" s="241"/>
      <c r="B361" s="231"/>
    </row>
    <row r="362" spans="1:2" ht="12.75">
      <c r="A362" s="241"/>
      <c r="B362" s="231"/>
    </row>
    <row r="363" spans="1:2" ht="12.75">
      <c r="A363" s="241"/>
      <c r="B363" s="231"/>
    </row>
    <row r="364" spans="1:2" ht="12.75">
      <c r="A364" s="241"/>
      <c r="B364" s="231"/>
    </row>
    <row r="365" spans="1:2" ht="12.75">
      <c r="A365" s="241"/>
      <c r="B365" s="231"/>
    </row>
    <row r="366" spans="1:2" ht="12.75">
      <c r="A366" s="241"/>
      <c r="B366" s="231"/>
    </row>
    <row r="367" spans="1:2" ht="12.75">
      <c r="A367" s="241"/>
      <c r="B367" s="231"/>
    </row>
    <row r="368" spans="1:2" ht="12.75">
      <c r="A368" s="241"/>
      <c r="B368" s="231"/>
    </row>
    <row r="369" spans="1:2" ht="12.75">
      <c r="A369" s="241"/>
      <c r="B369" s="231"/>
    </row>
    <row r="370" spans="1:2" ht="12.75">
      <c r="A370" s="241"/>
      <c r="B370" s="231"/>
    </row>
    <row r="371" spans="1:2" ht="12.75">
      <c r="A371" s="241"/>
      <c r="B371" s="231"/>
    </row>
    <row r="372" spans="1:2" ht="12.75">
      <c r="A372" s="241"/>
      <c r="B372" s="231"/>
    </row>
    <row r="373" spans="1:2" ht="12.75">
      <c r="A373" s="241"/>
      <c r="B373" s="231"/>
    </row>
    <row r="374" spans="1:2" ht="12.75">
      <c r="A374" s="241"/>
      <c r="B374" s="231"/>
    </row>
    <row r="375" spans="1:2" ht="12.75">
      <c r="A375" s="241"/>
      <c r="B375" s="231"/>
    </row>
    <row r="376" spans="1:2" ht="12.75">
      <c r="A376" s="241"/>
      <c r="B376" s="231"/>
    </row>
    <row r="377" spans="1:2" ht="12.75">
      <c r="A377" s="241"/>
      <c r="B377" s="231"/>
    </row>
    <row r="378" spans="1:2" ht="12.75">
      <c r="A378" s="241"/>
      <c r="B378" s="231"/>
    </row>
    <row r="379" spans="1:2" ht="12.75">
      <c r="A379" s="241"/>
      <c r="B379" s="231"/>
    </row>
    <row r="380" spans="1:2" ht="12.75">
      <c r="A380" s="241"/>
      <c r="B380" s="231"/>
    </row>
    <row r="381" spans="1:2" ht="12.75">
      <c r="A381" s="241"/>
      <c r="B381" s="231"/>
    </row>
    <row r="382" spans="1:2" ht="12.75">
      <c r="A382" s="241"/>
      <c r="B382" s="231"/>
    </row>
    <row r="383" spans="1:2" ht="12.75">
      <c r="A383" s="241"/>
      <c r="B383" s="231"/>
    </row>
    <row r="384" spans="1:2" ht="12.75">
      <c r="A384" s="241"/>
      <c r="B384" s="231"/>
    </row>
    <row r="385" spans="1:2" ht="12.75">
      <c r="A385" s="241"/>
      <c r="B385" s="231"/>
    </row>
    <row r="386" spans="1:2" ht="12.75">
      <c r="A386" s="241"/>
      <c r="B386" s="231"/>
    </row>
    <row r="387" spans="1:2" ht="12.75">
      <c r="A387" s="241"/>
      <c r="B387" s="231"/>
    </row>
    <row r="388" spans="1:2" ht="12.75">
      <c r="A388" s="241"/>
      <c r="B388" s="231"/>
    </row>
    <row r="389" spans="1:2" ht="12.75">
      <c r="A389" s="241"/>
      <c r="B389" s="231"/>
    </row>
    <row r="390" spans="1:2" ht="12.75">
      <c r="A390" s="241"/>
      <c r="B390" s="231"/>
    </row>
    <row r="391" spans="1:2" ht="12.75">
      <c r="A391" s="241"/>
      <c r="B391" s="231"/>
    </row>
    <row r="392" spans="1:2" ht="12.75">
      <c r="A392" s="241"/>
      <c r="B392" s="231"/>
    </row>
    <row r="393" spans="1:2" ht="12.75">
      <c r="A393" s="241"/>
      <c r="B393" s="231"/>
    </row>
    <row r="394" spans="1:2" ht="12.75">
      <c r="A394" s="241"/>
      <c r="B394" s="231"/>
    </row>
    <row r="395" spans="1:2" ht="12.75">
      <c r="A395" s="241"/>
      <c r="B395" s="231"/>
    </row>
    <row r="396" spans="1:2" ht="12.75">
      <c r="A396" s="241"/>
      <c r="B396" s="231"/>
    </row>
    <row r="397" spans="1:2" ht="12.75">
      <c r="A397" s="241"/>
      <c r="B397" s="231"/>
    </row>
    <row r="398" spans="1:2" ht="12.75">
      <c r="A398" s="241"/>
      <c r="B398" s="231"/>
    </row>
    <row r="399" spans="1:2" ht="12.75">
      <c r="A399" s="241"/>
      <c r="B399" s="231"/>
    </row>
    <row r="400" spans="1:2" ht="12.75">
      <c r="A400" s="241"/>
      <c r="B400" s="231"/>
    </row>
    <row r="401" spans="1:2" ht="12.75">
      <c r="A401" s="241"/>
      <c r="B401" s="231"/>
    </row>
    <row r="402" spans="1:2" ht="12.75">
      <c r="A402" s="241"/>
      <c r="B402" s="231"/>
    </row>
    <row r="403" spans="1:2" ht="12.75">
      <c r="A403" s="241"/>
      <c r="B403" s="231"/>
    </row>
    <row r="404" spans="1:2" ht="12.75">
      <c r="A404" s="241"/>
      <c r="B404" s="231"/>
    </row>
    <row r="405" spans="1:2" ht="12.75">
      <c r="A405" s="241"/>
      <c r="B405" s="231"/>
    </row>
    <row r="406" spans="1:2" ht="12.75">
      <c r="A406" s="241"/>
      <c r="B406" s="231"/>
    </row>
    <row r="407" spans="1:2" ht="12.75">
      <c r="A407" s="241"/>
      <c r="B407" s="231"/>
    </row>
    <row r="408" spans="1:2" ht="12.75">
      <c r="A408" s="241"/>
      <c r="B408" s="231"/>
    </row>
    <row r="409" spans="1:2" ht="12.75">
      <c r="A409" s="241"/>
      <c r="B409" s="231"/>
    </row>
    <row r="410" spans="1:2" ht="12.75">
      <c r="A410" s="241"/>
      <c r="B410" s="231"/>
    </row>
    <row r="411" spans="1:2" ht="12.75">
      <c r="A411" s="241"/>
      <c r="B411" s="231"/>
    </row>
    <row r="412" spans="1:2" ht="12.75">
      <c r="A412" s="241"/>
      <c r="B412" s="231"/>
    </row>
    <row r="413" spans="1:2" ht="12.75">
      <c r="A413" s="241"/>
      <c r="B413" s="231"/>
    </row>
    <row r="414" spans="1:2" ht="12.75">
      <c r="A414" s="241"/>
      <c r="B414" s="231"/>
    </row>
    <row r="415" spans="1:2" ht="12.75">
      <c r="A415" s="241"/>
      <c r="B415" s="231"/>
    </row>
    <row r="416" spans="1:2" ht="12.75">
      <c r="A416" s="241"/>
      <c r="B416" s="231"/>
    </row>
    <row r="417" spans="1:2" ht="12.75">
      <c r="A417" s="241"/>
      <c r="B417" s="231"/>
    </row>
    <row r="418" spans="1:2" ht="12.75">
      <c r="A418" s="241"/>
      <c r="B418" s="231"/>
    </row>
    <row r="419" spans="1:2" ht="12.75">
      <c r="A419" s="241"/>
      <c r="B419" s="231"/>
    </row>
    <row r="420" spans="1:2" ht="12.75">
      <c r="A420" s="241"/>
      <c r="B420" s="231"/>
    </row>
    <row r="421" spans="1:2" ht="12.75">
      <c r="A421" s="241"/>
      <c r="B421" s="231"/>
    </row>
    <row r="422" spans="1:2" ht="12.75">
      <c r="A422" s="241"/>
      <c r="B422" s="231"/>
    </row>
    <row r="423" spans="1:2" ht="12.75">
      <c r="A423" s="241"/>
      <c r="B423" s="231"/>
    </row>
    <row r="424" spans="1:2" ht="12.75">
      <c r="A424" s="241"/>
      <c r="B424" s="231"/>
    </row>
    <row r="425" spans="1:2" ht="12.75">
      <c r="A425" s="241"/>
      <c r="B425" s="231"/>
    </row>
    <row r="426" spans="1:2" ht="12.75">
      <c r="A426" s="241"/>
      <c r="B426" s="231"/>
    </row>
    <row r="427" spans="1:2" ht="12.75">
      <c r="A427" s="241"/>
      <c r="B427" s="231"/>
    </row>
    <row r="428" spans="1:2" ht="12.75">
      <c r="A428" s="241"/>
      <c r="B428" s="231"/>
    </row>
    <row r="429" spans="1:2" ht="12.75">
      <c r="A429" s="241"/>
      <c r="B429" s="231"/>
    </row>
    <row r="430" spans="1:2" ht="12.75">
      <c r="A430" s="241"/>
      <c r="B430" s="231"/>
    </row>
    <row r="431" spans="1:2" ht="12.75">
      <c r="A431" s="241"/>
      <c r="B431" s="231"/>
    </row>
    <row r="432" spans="1:2" ht="12.75">
      <c r="A432" s="241"/>
      <c r="B432" s="231"/>
    </row>
    <row r="433" spans="1:2" ht="12.75">
      <c r="A433" s="241"/>
      <c r="B433" s="231"/>
    </row>
    <row r="434" spans="1:2" ht="12.75">
      <c r="A434" s="241"/>
      <c r="B434" s="231"/>
    </row>
    <row r="435" spans="1:2" ht="12.75">
      <c r="A435" s="241"/>
      <c r="B435" s="231"/>
    </row>
    <row r="436" spans="1:2" ht="12.75">
      <c r="A436" s="241"/>
      <c r="B436" s="231"/>
    </row>
    <row r="437" spans="1:2" ht="12.75">
      <c r="A437" s="241"/>
      <c r="B437" s="231"/>
    </row>
    <row r="438" spans="1:2" ht="12.75">
      <c r="A438" s="241"/>
      <c r="B438" s="231"/>
    </row>
    <row r="439" spans="1:2" ht="12.75">
      <c r="A439" s="241"/>
      <c r="B439" s="231"/>
    </row>
    <row r="440" spans="1:2" ht="12.75">
      <c r="A440" s="241"/>
      <c r="B440" s="231"/>
    </row>
    <row r="441" spans="1:2" ht="12.75">
      <c r="A441" s="241"/>
      <c r="B441" s="231"/>
    </row>
    <row r="442" spans="1:2" ht="12.75">
      <c r="A442" s="241"/>
      <c r="B442" s="231"/>
    </row>
    <row r="443" spans="1:2" ht="12.75">
      <c r="A443" s="241"/>
      <c r="B443" s="231"/>
    </row>
    <row r="444" spans="1:2" ht="12.75">
      <c r="A444" s="241"/>
      <c r="B444" s="231"/>
    </row>
    <row r="445" spans="1:2" ht="12.75">
      <c r="A445" s="241"/>
      <c r="B445" s="231"/>
    </row>
    <row r="446" spans="1:2" ht="12.75">
      <c r="A446" s="241"/>
      <c r="B446" s="231"/>
    </row>
    <row r="447" spans="1:2" ht="12.75">
      <c r="A447" s="241"/>
      <c r="B447" s="231"/>
    </row>
    <row r="448" spans="1:2" ht="12.75">
      <c r="A448" s="241"/>
      <c r="B448" s="231"/>
    </row>
    <row r="449" spans="1:2" ht="12.75">
      <c r="A449" s="241"/>
      <c r="B449" s="231"/>
    </row>
    <row r="450" spans="1:2" ht="12.75">
      <c r="A450" s="241"/>
      <c r="B450" s="231"/>
    </row>
    <row r="451" spans="1:2" ht="12.75">
      <c r="A451" s="241"/>
      <c r="B451" s="231"/>
    </row>
    <row r="452" spans="1:2" ht="12.75">
      <c r="A452" s="241"/>
      <c r="B452" s="231"/>
    </row>
    <row r="453" spans="1:2" ht="12.75">
      <c r="A453" s="241"/>
      <c r="B453" s="231"/>
    </row>
    <row r="454" spans="1:2" ht="12.75">
      <c r="A454" s="241"/>
      <c r="B454" s="231"/>
    </row>
    <row r="455" spans="1:2" ht="12.75">
      <c r="A455" s="241"/>
      <c r="B455" s="231"/>
    </row>
    <row r="456" spans="1:2" ht="12.75">
      <c r="A456" s="241"/>
      <c r="B456" s="231"/>
    </row>
    <row r="457" spans="1:2" ht="12.75">
      <c r="A457" s="241"/>
      <c r="B457" s="231"/>
    </row>
    <row r="458" spans="1:2" ht="12.75">
      <c r="A458" s="241"/>
      <c r="B458" s="231"/>
    </row>
    <row r="459" spans="1:2" ht="12.75">
      <c r="A459" s="241"/>
      <c r="B459" s="231"/>
    </row>
    <row r="460" spans="1:2" ht="12.75">
      <c r="A460" s="241"/>
      <c r="B460" s="231"/>
    </row>
    <row r="461" spans="1:2" ht="12.75">
      <c r="A461" s="241"/>
      <c r="B461" s="231"/>
    </row>
    <row r="462" spans="1:2" ht="12.75">
      <c r="A462" s="241"/>
      <c r="B462" s="231"/>
    </row>
    <row r="463" spans="1:2" ht="12.75">
      <c r="A463" s="241"/>
      <c r="B463" s="231"/>
    </row>
    <row r="464" spans="1:2" ht="12.75">
      <c r="A464" s="241"/>
      <c r="B464" s="231"/>
    </row>
    <row r="465" spans="1:2" ht="12.75">
      <c r="A465" s="241"/>
      <c r="B465" s="231"/>
    </row>
    <row r="466" spans="1:2" ht="12.75">
      <c r="A466" s="241"/>
      <c r="B466" s="231"/>
    </row>
    <row r="467" spans="1:2" ht="12.75">
      <c r="A467" s="241"/>
      <c r="B467" s="231"/>
    </row>
    <row r="468" spans="1:2" ht="12.75">
      <c r="A468" s="241"/>
      <c r="B468" s="231"/>
    </row>
    <row r="469" spans="1:2" ht="12.75">
      <c r="A469" s="241"/>
      <c r="B469" s="231"/>
    </row>
    <row r="470" spans="1:2" ht="12.75">
      <c r="A470" s="241"/>
      <c r="B470" s="231"/>
    </row>
    <row r="471" spans="1:2" ht="12.75">
      <c r="A471" s="241"/>
      <c r="B471" s="231"/>
    </row>
    <row r="472" spans="1:2" ht="12.75">
      <c r="A472" s="241"/>
      <c r="B472" s="231"/>
    </row>
    <row r="473" spans="1:2" ht="12.75">
      <c r="A473" s="241"/>
      <c r="B473" s="231"/>
    </row>
    <row r="474" spans="1:2" ht="12.75">
      <c r="A474" s="241"/>
      <c r="B474" s="231"/>
    </row>
    <row r="475" spans="1:2" ht="12.75">
      <c r="A475" s="241"/>
      <c r="B475" s="231"/>
    </row>
    <row r="476" spans="1:2" ht="12.75">
      <c r="A476" s="241"/>
      <c r="B476" s="231"/>
    </row>
    <row r="477" spans="1:2" ht="12.75">
      <c r="A477" s="241"/>
      <c r="B477" s="231"/>
    </row>
    <row r="478" spans="1:2" ht="12.75">
      <c r="A478" s="241"/>
      <c r="B478" s="231"/>
    </row>
    <row r="479" spans="1:2" ht="12.75">
      <c r="A479" s="241"/>
      <c r="B479" s="231"/>
    </row>
    <row r="480" spans="1:2" ht="12.75">
      <c r="A480" s="241"/>
      <c r="B480" s="231"/>
    </row>
    <row r="481" spans="1:2" ht="12.75">
      <c r="A481" s="241"/>
      <c r="B481" s="231"/>
    </row>
    <row r="482" spans="1:2" ht="12.75">
      <c r="A482" s="241"/>
      <c r="B482" s="231"/>
    </row>
    <row r="483" spans="1:2" ht="12.75">
      <c r="A483" s="241"/>
      <c r="B483" s="231"/>
    </row>
    <row r="484" spans="1:2" ht="12.75">
      <c r="A484" s="241"/>
      <c r="B484" s="231"/>
    </row>
    <row r="485" spans="1:2" ht="12.75">
      <c r="A485" s="241"/>
      <c r="B485" s="231"/>
    </row>
    <row r="486" spans="1:2" ht="12.75">
      <c r="A486" s="241"/>
      <c r="B486" s="231"/>
    </row>
    <row r="487" spans="1:2" ht="12.75">
      <c r="A487" s="241"/>
      <c r="B487" s="231"/>
    </row>
    <row r="488" spans="1:2" ht="12.75">
      <c r="A488" s="241"/>
      <c r="B488" s="231"/>
    </row>
    <row r="489" spans="1:2" ht="12.75">
      <c r="A489" s="241"/>
      <c r="B489" s="231"/>
    </row>
    <row r="490" spans="1:2" ht="12.75">
      <c r="A490" s="241"/>
      <c r="B490" s="231"/>
    </row>
    <row r="491" spans="1:2" ht="12.75">
      <c r="A491" s="241"/>
      <c r="B491" s="231"/>
    </row>
    <row r="492" spans="1:2" ht="12.75">
      <c r="A492" s="241"/>
      <c r="B492" s="231"/>
    </row>
    <row r="493" spans="1:2" ht="12.75">
      <c r="A493" s="241"/>
      <c r="B493" s="231"/>
    </row>
    <row r="494" spans="1:2" ht="12.75">
      <c r="A494" s="241"/>
      <c r="B494" s="231"/>
    </row>
    <row r="495" spans="1:2" ht="12.75">
      <c r="A495" s="241"/>
      <c r="B495" s="231"/>
    </row>
    <row r="496" spans="1:2" ht="12.75">
      <c r="A496" s="241"/>
      <c r="B496" s="231"/>
    </row>
    <row r="497" spans="1:2" ht="12.75">
      <c r="A497" s="241"/>
      <c r="B497" s="231"/>
    </row>
    <row r="498" spans="1:2" ht="12.75">
      <c r="A498" s="241"/>
      <c r="B498" s="231"/>
    </row>
    <row r="499" spans="1:2" ht="12.75">
      <c r="A499" s="241"/>
      <c r="B499" s="231"/>
    </row>
    <row r="500" spans="1:2" ht="12.75">
      <c r="A500" s="241"/>
      <c r="B500" s="231"/>
    </row>
    <row r="501" spans="1:2" ht="12.75">
      <c r="A501" s="241"/>
      <c r="B501" s="231"/>
    </row>
    <row r="502" spans="1:2" ht="12.75">
      <c r="A502" s="241"/>
      <c r="B502" s="231"/>
    </row>
    <row r="503" spans="1:2" ht="12.75">
      <c r="A503" s="241"/>
      <c r="B503" s="231"/>
    </row>
    <row r="504" spans="1:2" ht="12.75">
      <c r="A504" s="241"/>
      <c r="B504" s="231"/>
    </row>
    <row r="505" spans="1:2" ht="12.75">
      <c r="A505" s="241"/>
      <c r="B505" s="231"/>
    </row>
    <row r="506" spans="1:2" ht="12.75">
      <c r="A506" s="241"/>
      <c r="B506" s="231"/>
    </row>
    <row r="507" spans="1:2" ht="12.75">
      <c r="A507" s="241"/>
      <c r="B507" s="231"/>
    </row>
    <row r="508" spans="1:2" ht="12.75">
      <c r="A508" s="241"/>
      <c r="B508" s="231"/>
    </row>
    <row r="509" spans="1:2" ht="12.75">
      <c r="A509" s="241"/>
      <c r="B509" s="231"/>
    </row>
    <row r="510" spans="1:2" ht="12.75">
      <c r="A510" s="241"/>
      <c r="B510" s="231"/>
    </row>
    <row r="511" spans="1:2" ht="12.75">
      <c r="A511" s="241"/>
      <c r="B511" s="231"/>
    </row>
    <row r="512" spans="1:2" ht="12.75">
      <c r="A512" s="241"/>
      <c r="B512" s="231"/>
    </row>
    <row r="513" spans="1:2" ht="12.75">
      <c r="A513" s="241"/>
      <c r="B513" s="231"/>
    </row>
    <row r="514" spans="1:2" ht="12.75">
      <c r="A514" s="241"/>
      <c r="B514" s="231"/>
    </row>
    <row r="515" spans="1:2" ht="12.75">
      <c r="A515" s="241"/>
      <c r="B515" s="231"/>
    </row>
    <row r="516" spans="1:2" ht="12.75">
      <c r="A516" s="241"/>
      <c r="B516" s="231"/>
    </row>
    <row r="517" spans="1:2" ht="12.75">
      <c r="A517" s="241"/>
      <c r="B517" s="231"/>
    </row>
    <row r="518" spans="1:2" ht="12.75">
      <c r="A518" s="241"/>
      <c r="B518" s="231"/>
    </row>
    <row r="519" spans="1:2" ht="12.75">
      <c r="A519" s="241"/>
      <c r="B519" s="231"/>
    </row>
    <row r="520" spans="1:2" ht="12.75">
      <c r="A520" s="241"/>
      <c r="B520" s="231"/>
    </row>
    <row r="521" spans="1:2" ht="12.75">
      <c r="A521" s="241"/>
      <c r="B521" s="231"/>
    </row>
    <row r="522" spans="1:2" ht="12.75">
      <c r="A522" s="241"/>
      <c r="B522" s="231"/>
    </row>
    <row r="523" spans="1:2" ht="12.75">
      <c r="A523" s="241"/>
      <c r="B523" s="231"/>
    </row>
    <row r="524" spans="1:2" ht="12.75">
      <c r="A524" s="241"/>
      <c r="B524" s="231"/>
    </row>
    <row r="525" spans="1:2" ht="12.75">
      <c r="A525" s="241"/>
      <c r="B525" s="231"/>
    </row>
    <row r="526" spans="1:2" ht="12.75">
      <c r="A526" s="241"/>
      <c r="B526" s="231"/>
    </row>
    <row r="527" spans="1:2" ht="12.75">
      <c r="A527" s="241"/>
      <c r="B527" s="231"/>
    </row>
    <row r="528" spans="1:2" ht="12.75">
      <c r="A528" s="241"/>
      <c r="B528" s="231"/>
    </row>
    <row r="529" spans="1:2" ht="12.75">
      <c r="A529" s="241"/>
      <c r="B529" s="231"/>
    </row>
    <row r="530" spans="1:2" ht="12.75">
      <c r="A530" s="241"/>
      <c r="B530" s="231"/>
    </row>
    <row r="531" spans="1:2" ht="12.75">
      <c r="A531" s="241"/>
      <c r="B531" s="231"/>
    </row>
    <row r="532" spans="1:2" ht="12.75">
      <c r="A532" s="241"/>
      <c r="B532" s="231"/>
    </row>
    <row r="533" spans="1:2" ht="12.75">
      <c r="A533" s="241"/>
      <c r="B533" s="231"/>
    </row>
    <row r="534" spans="1:2" ht="12.75">
      <c r="A534" s="241"/>
      <c r="B534" s="231"/>
    </row>
    <row r="535" spans="1:2" ht="12.75">
      <c r="A535" s="241"/>
      <c r="B535" s="231"/>
    </row>
    <row r="536" spans="1:2" ht="12.75">
      <c r="A536" s="241"/>
      <c r="B536" s="231"/>
    </row>
    <row r="537" spans="1:2" ht="12.75">
      <c r="A537" s="241"/>
      <c r="B537" s="231"/>
    </row>
    <row r="538" spans="1:2" ht="12.75">
      <c r="A538" s="241"/>
      <c r="B538" s="231"/>
    </row>
    <row r="539" spans="1:2" ht="12.75">
      <c r="A539" s="241"/>
      <c r="B539" s="231"/>
    </row>
    <row r="540" spans="1:2" ht="12.75">
      <c r="A540" s="241"/>
      <c r="B540" s="231"/>
    </row>
    <row r="541" spans="1:2" ht="12.75">
      <c r="A541" s="241"/>
      <c r="B541" s="231"/>
    </row>
    <row r="542" spans="1:2" ht="12.75">
      <c r="A542" s="241"/>
      <c r="B542" s="231"/>
    </row>
    <row r="543" spans="1:2" ht="12.75">
      <c r="A543" s="241"/>
      <c r="B543" s="231"/>
    </row>
    <row r="544" spans="1:2" ht="12.75">
      <c r="A544" s="241"/>
      <c r="B544" s="231"/>
    </row>
    <row r="545" spans="1:2" ht="12.75">
      <c r="A545" s="241"/>
      <c r="B545" s="231"/>
    </row>
    <row r="546" spans="1:2" ht="12.75">
      <c r="A546" s="241"/>
      <c r="B546" s="231"/>
    </row>
    <row r="547" spans="1:2" ht="12.75">
      <c r="A547" s="241"/>
      <c r="B547" s="231"/>
    </row>
    <row r="548" spans="1:2" ht="12.75">
      <c r="A548" s="241"/>
      <c r="B548" s="231"/>
    </row>
    <row r="549" spans="1:2" ht="12.75">
      <c r="A549" s="241"/>
      <c r="B549" s="231"/>
    </row>
    <row r="550" spans="1:2" ht="12.75">
      <c r="A550" s="241"/>
      <c r="B550" s="231"/>
    </row>
    <row r="551" spans="1:2" ht="12.75">
      <c r="A551" s="241"/>
      <c r="B551" s="231"/>
    </row>
    <row r="552" spans="1:2" ht="12.75">
      <c r="A552" s="241"/>
      <c r="B552" s="231"/>
    </row>
    <row r="553" spans="1:2" ht="12.75">
      <c r="A553" s="241"/>
      <c r="B553" s="231"/>
    </row>
    <row r="554" spans="1:2" ht="12.75">
      <c r="A554" s="241"/>
      <c r="B554" s="231"/>
    </row>
    <row r="555" spans="1:2" ht="12.75">
      <c r="A555" s="241"/>
      <c r="B555" s="231"/>
    </row>
    <row r="556" spans="1:2" ht="12.75">
      <c r="A556" s="241"/>
      <c r="B556" s="231"/>
    </row>
    <row r="557" spans="1:2" ht="12.75">
      <c r="A557" s="241"/>
      <c r="B557" s="231"/>
    </row>
    <row r="558" spans="1:2" ht="12.75">
      <c r="A558" s="241"/>
      <c r="B558" s="231"/>
    </row>
    <row r="559" spans="1:2" ht="12.75">
      <c r="A559" s="241"/>
      <c r="B559" s="231"/>
    </row>
    <row r="560" spans="1:2" ht="12.75">
      <c r="A560" s="241"/>
      <c r="B560" s="231"/>
    </row>
    <row r="561" spans="1:2" ht="12.75">
      <c r="A561" s="241"/>
      <c r="B561" s="231"/>
    </row>
    <row r="562" spans="1:2" ht="12.75">
      <c r="A562" s="241"/>
      <c r="B562" s="231"/>
    </row>
    <row r="563" spans="1:2" ht="12.75">
      <c r="A563" s="241"/>
      <c r="B563" s="231"/>
    </row>
    <row r="564" spans="1:2" ht="12.75">
      <c r="A564" s="241"/>
      <c r="B564" s="231"/>
    </row>
    <row r="565" spans="1:2" ht="12.75">
      <c r="A565" s="241"/>
      <c r="B565" s="231"/>
    </row>
    <row r="566" spans="1:2" ht="12.75">
      <c r="A566" s="241"/>
      <c r="B566" s="231"/>
    </row>
    <row r="567" spans="1:2" ht="12.75">
      <c r="A567" s="241"/>
      <c r="B567" s="231"/>
    </row>
    <row r="568" spans="1:2" ht="12.75">
      <c r="A568" s="241"/>
      <c r="B568" s="231"/>
    </row>
    <row r="569" spans="1:2" ht="12.75">
      <c r="A569" s="241"/>
      <c r="B569" s="231"/>
    </row>
    <row r="570" spans="1:2" ht="12.75">
      <c r="A570" s="241"/>
      <c r="B570" s="231"/>
    </row>
    <row r="571" spans="1:2" ht="12.75">
      <c r="A571" s="241"/>
      <c r="B571" s="231"/>
    </row>
    <row r="572" spans="1:2" ht="12.75">
      <c r="A572" s="241"/>
      <c r="B572" s="231"/>
    </row>
    <row r="573" spans="1:2" ht="12.75">
      <c r="A573" s="241"/>
      <c r="B573" s="231"/>
    </row>
    <row r="574" spans="1:2" ht="12.75">
      <c r="A574" s="241"/>
      <c r="B574" s="231"/>
    </row>
    <row r="575" spans="1:2" ht="12.75">
      <c r="A575" s="241"/>
      <c r="B575" s="231"/>
    </row>
    <row r="576" spans="1:2" ht="12.75">
      <c r="A576" s="241"/>
      <c r="B576" s="231"/>
    </row>
    <row r="577" spans="1:2" ht="12.75">
      <c r="A577" s="241"/>
      <c r="B577" s="231"/>
    </row>
    <row r="578" spans="1:2" ht="12.75">
      <c r="A578" s="241"/>
      <c r="B578" s="231"/>
    </row>
    <row r="579" spans="1:2" ht="12.75">
      <c r="A579" s="241"/>
      <c r="B579" s="231"/>
    </row>
    <row r="580" spans="1:2" ht="12.75">
      <c r="A580" s="241"/>
      <c r="B580" s="231"/>
    </row>
    <row r="581" spans="1:2" ht="12.75">
      <c r="A581" s="241"/>
      <c r="B581" s="231"/>
    </row>
    <row r="582" spans="1:2" ht="12.75">
      <c r="A582" s="241"/>
      <c r="B582" s="231"/>
    </row>
    <row r="583" spans="1:2" ht="12.75">
      <c r="A583" s="241"/>
      <c r="B583" s="231"/>
    </row>
    <row r="584" spans="1:2" ht="12.75">
      <c r="A584" s="241"/>
      <c r="B584" s="231"/>
    </row>
    <row r="585" spans="1:2" ht="12.75">
      <c r="A585" s="241"/>
      <c r="B585" s="231"/>
    </row>
    <row r="586" spans="1:2" ht="12.75">
      <c r="A586" s="241"/>
      <c r="B586" s="231"/>
    </row>
    <row r="587" spans="1:2" ht="12.75">
      <c r="A587" s="241"/>
      <c r="B587" s="231"/>
    </row>
    <row r="588" spans="1:2" ht="12.75">
      <c r="A588" s="241"/>
      <c r="B588" s="231"/>
    </row>
    <row r="589" spans="1:2" ht="12.75">
      <c r="A589" s="241"/>
      <c r="B589" s="231"/>
    </row>
    <row r="590" spans="1:2" ht="12.75">
      <c r="A590" s="241"/>
      <c r="B590" s="231"/>
    </row>
    <row r="591" spans="1:2" ht="12.75">
      <c r="A591" s="241"/>
      <c r="B591" s="231"/>
    </row>
    <row r="592" spans="1:2" ht="12.75">
      <c r="A592" s="241"/>
      <c r="B592" s="231"/>
    </row>
    <row r="593" spans="1:2" ht="12.75">
      <c r="A593" s="241"/>
      <c r="B593" s="231"/>
    </row>
    <row r="594" spans="1:2" ht="12.75">
      <c r="A594" s="241"/>
      <c r="B594" s="231"/>
    </row>
    <row r="595" spans="1:2" ht="12.75">
      <c r="A595" s="241"/>
      <c r="B595" s="231"/>
    </row>
    <row r="596" spans="1:2" ht="12.75">
      <c r="A596" s="241"/>
      <c r="B596" s="231"/>
    </row>
    <row r="597" spans="1:2" ht="12.75">
      <c r="A597" s="241"/>
      <c r="B597" s="231"/>
    </row>
    <row r="598" spans="1:2" ht="12.75">
      <c r="A598" s="241"/>
      <c r="B598" s="231"/>
    </row>
    <row r="599" spans="1:2" ht="12.75">
      <c r="A599" s="241"/>
      <c r="B599" s="231"/>
    </row>
    <row r="600" spans="1:2" ht="12.75">
      <c r="A600" s="241"/>
      <c r="B600" s="231"/>
    </row>
    <row r="601" spans="1:2" ht="12.75">
      <c r="A601" s="241"/>
      <c r="B601" s="231"/>
    </row>
    <row r="602" spans="1:2" ht="12.75">
      <c r="A602" s="241"/>
      <c r="B602" s="231"/>
    </row>
    <row r="603" spans="1:2" ht="12.75">
      <c r="A603" s="241"/>
      <c r="B603" s="231"/>
    </row>
    <row r="604" spans="1:2" ht="12.75">
      <c r="A604" s="241"/>
      <c r="B604" s="231"/>
    </row>
    <row r="605" spans="1:2" ht="12.75">
      <c r="A605" s="241"/>
      <c r="B605" s="231"/>
    </row>
    <row r="606" spans="1:2" ht="12.75">
      <c r="A606" s="241"/>
      <c r="B606" s="231"/>
    </row>
    <row r="607" spans="1:2" ht="12.75">
      <c r="A607" s="241"/>
      <c r="B607" s="231"/>
    </row>
    <row r="608" spans="1:2" ht="12.75">
      <c r="A608" s="241"/>
      <c r="B608" s="231"/>
    </row>
    <row r="609" spans="1:2" ht="12.75">
      <c r="A609" s="241"/>
      <c r="B609" s="231"/>
    </row>
    <row r="610" spans="1:2" ht="12.75">
      <c r="A610" s="241"/>
      <c r="B610" s="231"/>
    </row>
    <row r="611" spans="1:2" ht="12.75">
      <c r="A611" s="241"/>
      <c r="B611" s="231"/>
    </row>
    <row r="612" spans="1:2" ht="12.75">
      <c r="A612" s="241"/>
      <c r="B612" s="231"/>
    </row>
    <row r="613" spans="1:2" ht="12.75">
      <c r="A613" s="241"/>
      <c r="B613" s="231"/>
    </row>
    <row r="614" spans="1:2" ht="12.75">
      <c r="A614" s="241"/>
      <c r="B614" s="231"/>
    </row>
    <row r="615" spans="1:2" ht="12.75">
      <c r="A615" s="241"/>
      <c r="B615" s="231"/>
    </row>
    <row r="616" spans="1:2" ht="12.75">
      <c r="A616" s="241"/>
      <c r="B616" s="231"/>
    </row>
    <row r="617" spans="1:2" ht="12.75">
      <c r="A617" s="241"/>
      <c r="B617" s="231"/>
    </row>
    <row r="618" spans="1:2" ht="12.75">
      <c r="A618" s="241"/>
      <c r="B618" s="231"/>
    </row>
    <row r="619" spans="1:2" ht="12.75">
      <c r="A619" s="241"/>
      <c r="B619" s="231"/>
    </row>
    <row r="620" spans="1:2" ht="12.75">
      <c r="A620" s="241"/>
      <c r="B620" s="231"/>
    </row>
    <row r="621" spans="1:2" ht="12.75">
      <c r="A621" s="241"/>
      <c r="B621" s="231"/>
    </row>
    <row r="622" spans="1:2" ht="12.75">
      <c r="A622" s="241"/>
      <c r="B622" s="231"/>
    </row>
    <row r="623" spans="1:2" ht="12.75">
      <c r="A623" s="241"/>
      <c r="B623" s="231"/>
    </row>
    <row r="624" spans="1:2" ht="12.75">
      <c r="A624" s="241"/>
      <c r="B624" s="231"/>
    </row>
    <row r="625" spans="1:2" ht="12.75">
      <c r="A625" s="241"/>
      <c r="B625" s="231"/>
    </row>
    <row r="626" spans="1:2" ht="12.75">
      <c r="A626" s="241"/>
      <c r="B626" s="231"/>
    </row>
    <row r="627" spans="1:2" ht="12.75">
      <c r="A627" s="241"/>
      <c r="B627" s="231"/>
    </row>
    <row r="628" spans="1:2" ht="12.75">
      <c r="A628" s="241"/>
      <c r="B628" s="231"/>
    </row>
    <row r="629" spans="1:2" ht="12.75">
      <c r="A629" s="241"/>
      <c r="B629" s="231"/>
    </row>
    <row r="630" spans="1:2" ht="12.75">
      <c r="A630" s="241"/>
      <c r="B630" s="231"/>
    </row>
    <row r="631" spans="1:2" ht="12.75">
      <c r="A631" s="241"/>
      <c r="B631" s="231"/>
    </row>
    <row r="632" spans="1:2" ht="12.75">
      <c r="A632" s="241"/>
      <c r="B632" s="231"/>
    </row>
    <row r="633" spans="1:2" ht="12.75">
      <c r="A633" s="241"/>
      <c r="B633" s="231"/>
    </row>
    <row r="634" spans="1:2" ht="12.75">
      <c r="A634" s="241"/>
      <c r="B634" s="231"/>
    </row>
    <row r="635" spans="1:2" ht="12.75">
      <c r="A635" s="241"/>
      <c r="B635" s="231"/>
    </row>
    <row r="636" spans="1:2" ht="12.75">
      <c r="A636" s="241"/>
      <c r="B636" s="231"/>
    </row>
    <row r="637" spans="1:2" ht="12.75">
      <c r="A637" s="241"/>
      <c r="B637" s="231"/>
    </row>
    <row r="638" spans="1:2" ht="12.75">
      <c r="A638" s="241"/>
      <c r="B638" s="231"/>
    </row>
    <row r="639" spans="1:2" ht="12.75">
      <c r="A639" s="241"/>
      <c r="B639" s="231"/>
    </row>
    <row r="640" spans="1:2" ht="12.75">
      <c r="A640" s="241"/>
      <c r="B640" s="231"/>
    </row>
    <row r="641" spans="1:2" ht="12.75">
      <c r="A641" s="241"/>
      <c r="B641" s="231"/>
    </row>
    <row r="642" spans="1:2" ht="12.75">
      <c r="A642" s="241"/>
      <c r="B642" s="231"/>
    </row>
    <row r="643" spans="1:2" ht="12.75">
      <c r="A643" s="241"/>
      <c r="B643" s="231"/>
    </row>
    <row r="644" spans="1:2" ht="12.75">
      <c r="A644" s="241"/>
      <c r="B644" s="231"/>
    </row>
    <row r="645" spans="1:2" ht="12.75">
      <c r="A645" s="241"/>
      <c r="B645" s="231"/>
    </row>
    <row r="646" spans="1:2" ht="12.75">
      <c r="A646" s="241"/>
      <c r="B646" s="231"/>
    </row>
    <row r="647" spans="1:2" ht="12.75">
      <c r="A647" s="241"/>
      <c r="B647" s="231"/>
    </row>
    <row r="648" spans="1:2" ht="12.75">
      <c r="A648" s="241"/>
      <c r="B648" s="231"/>
    </row>
    <row r="649" spans="1:2" ht="12.75">
      <c r="A649" s="241"/>
      <c r="B649" s="231"/>
    </row>
    <row r="650" spans="1:2" ht="12.75">
      <c r="A650" s="241"/>
      <c r="B650" s="231"/>
    </row>
    <row r="651" spans="1:2" ht="12.75">
      <c r="A651" s="241"/>
      <c r="B651" s="231"/>
    </row>
    <row r="652" spans="1:2" ht="12.75">
      <c r="A652" s="241"/>
      <c r="B652" s="231"/>
    </row>
    <row r="653" spans="1:2" ht="12.75">
      <c r="A653" s="241"/>
      <c r="B653" s="231"/>
    </row>
    <row r="654" spans="1:2" ht="12.75">
      <c r="A654" s="241"/>
      <c r="B654" s="231"/>
    </row>
    <row r="655" spans="1:2" ht="12.75">
      <c r="A655" s="241"/>
      <c r="B655" s="231"/>
    </row>
    <row r="656" spans="1:2" ht="12.75">
      <c r="A656" s="241"/>
      <c r="B656" s="231"/>
    </row>
    <row r="657" spans="1:2" ht="12.75">
      <c r="A657" s="241"/>
      <c r="B657" s="231"/>
    </row>
    <row r="658" spans="1:2" ht="12.75">
      <c r="A658" s="241"/>
      <c r="B658" s="231"/>
    </row>
    <row r="659" spans="1:2" ht="12.75">
      <c r="A659" s="241"/>
      <c r="B659" s="231"/>
    </row>
    <row r="660" spans="1:2" ht="12.75">
      <c r="A660" s="241"/>
      <c r="B660" s="231"/>
    </row>
    <row r="661" spans="1:2" ht="12.75">
      <c r="A661" s="241"/>
      <c r="B661" s="231"/>
    </row>
    <row r="662" spans="1:2" ht="12.75">
      <c r="A662" s="241"/>
      <c r="B662" s="231"/>
    </row>
    <row r="663" spans="1:2" ht="12.75">
      <c r="A663" s="241"/>
      <c r="B663" s="231"/>
    </row>
    <row r="664" spans="1:2" ht="12.75">
      <c r="A664" s="241"/>
      <c r="B664" s="231"/>
    </row>
    <row r="665" spans="1:2" ht="12.75">
      <c r="A665" s="241"/>
      <c r="B665" s="231"/>
    </row>
    <row r="666" spans="1:2" ht="12.75">
      <c r="A666" s="241"/>
      <c r="B666" s="231"/>
    </row>
    <row r="667" spans="1:2" ht="12.75">
      <c r="A667" s="241"/>
      <c r="B667" s="231"/>
    </row>
    <row r="668" spans="1:2" ht="12.75">
      <c r="A668" s="241"/>
      <c r="B668" s="231"/>
    </row>
    <row r="669" spans="1:2" ht="12.75">
      <c r="A669" s="241"/>
      <c r="B669" s="231"/>
    </row>
    <row r="670" spans="1:2" ht="12.75">
      <c r="A670" s="241"/>
      <c r="B670" s="231"/>
    </row>
    <row r="671" spans="1:2" ht="12.75">
      <c r="A671" s="241"/>
      <c r="B671" s="231"/>
    </row>
    <row r="672" spans="1:2" ht="12.75">
      <c r="A672" s="241"/>
      <c r="B672" s="231"/>
    </row>
    <row r="673" spans="1:2" ht="12.75">
      <c r="A673" s="241"/>
      <c r="B673" s="231"/>
    </row>
    <row r="674" spans="1:2" ht="12.75">
      <c r="A674" s="241"/>
      <c r="B674" s="231"/>
    </row>
    <row r="675" spans="1:2" ht="12.75">
      <c r="A675" s="241"/>
      <c r="B675" s="231"/>
    </row>
    <row r="676" spans="1:2" ht="12.75">
      <c r="A676" s="241"/>
      <c r="B676" s="231"/>
    </row>
    <row r="677" spans="1:2" ht="12.75">
      <c r="A677" s="241"/>
      <c r="B677" s="231"/>
    </row>
    <row r="678" spans="1:2" ht="12.75">
      <c r="A678" s="241"/>
      <c r="B678" s="231"/>
    </row>
    <row r="679" spans="1:2" ht="12.75">
      <c r="A679" s="241"/>
      <c r="B679" s="231"/>
    </row>
    <row r="680" spans="1:2" ht="12.75">
      <c r="A680" s="241"/>
      <c r="B680" s="231"/>
    </row>
    <row r="681" spans="1:2" ht="12.75">
      <c r="A681" s="241"/>
      <c r="B681" s="231"/>
    </row>
    <row r="682" spans="1:2" ht="12.75">
      <c r="A682" s="241"/>
      <c r="B682" s="231"/>
    </row>
    <row r="683" spans="1:2" ht="12.75">
      <c r="A683" s="241"/>
      <c r="B683" s="231"/>
    </row>
    <row r="684" spans="1:2" ht="12.75">
      <c r="A684" s="241"/>
      <c r="B684" s="231"/>
    </row>
    <row r="685" spans="1:2" ht="12.75">
      <c r="A685" s="241"/>
      <c r="B685" s="231"/>
    </row>
    <row r="686" spans="1:2" ht="12.75">
      <c r="A686" s="241"/>
      <c r="B686" s="231"/>
    </row>
    <row r="687" spans="1:2" ht="12.75">
      <c r="A687" s="241"/>
      <c r="B687" s="231"/>
    </row>
    <row r="688" spans="1:2" ht="12.75">
      <c r="A688" s="241"/>
      <c r="B688" s="231"/>
    </row>
    <row r="689" spans="1:2" ht="12.75">
      <c r="A689" s="241"/>
      <c r="B689" s="231"/>
    </row>
    <row r="690" spans="1:2" ht="12.75">
      <c r="A690" s="241"/>
      <c r="B690" s="231"/>
    </row>
    <row r="691" spans="1:2" ht="12.75">
      <c r="A691" s="241"/>
      <c r="B691" s="231"/>
    </row>
    <row r="692" spans="1:2" ht="12.75">
      <c r="A692" s="241"/>
      <c r="B692" s="231"/>
    </row>
    <row r="693" spans="1:2" ht="12.75">
      <c r="A693" s="241"/>
      <c r="B693" s="231"/>
    </row>
    <row r="694" spans="1:2" ht="12.75">
      <c r="A694" s="241"/>
      <c r="B694" s="231"/>
    </row>
    <row r="695" spans="1:2" ht="12.75">
      <c r="A695" s="241"/>
      <c r="B695" s="231"/>
    </row>
    <row r="696" spans="1:2" ht="12.75">
      <c r="A696" s="241"/>
      <c r="B696" s="231"/>
    </row>
    <row r="697" spans="1:2" ht="12.75">
      <c r="A697" s="241"/>
      <c r="B697" s="231"/>
    </row>
    <row r="698" spans="1:2" ht="12.75">
      <c r="A698" s="241"/>
      <c r="B698" s="231"/>
    </row>
    <row r="699" spans="1:2" ht="12.75">
      <c r="A699" s="241"/>
      <c r="B699" s="231"/>
    </row>
    <row r="700" spans="1:2" ht="12.75">
      <c r="A700" s="241"/>
      <c r="B700" s="231"/>
    </row>
    <row r="701" spans="1:2" ht="12.75">
      <c r="A701" s="241"/>
      <c r="B701" s="231"/>
    </row>
    <row r="702" spans="1:2" ht="12.75">
      <c r="A702" s="241"/>
      <c r="B702" s="231"/>
    </row>
    <row r="703" spans="1:2" ht="12.75">
      <c r="A703" s="241"/>
      <c r="B703" s="231"/>
    </row>
    <row r="704" spans="1:2" ht="12.75">
      <c r="A704" s="241"/>
      <c r="B704" s="231"/>
    </row>
    <row r="705" spans="1:2" ht="12.75">
      <c r="A705" s="241"/>
      <c r="B705" s="231"/>
    </row>
    <row r="706" spans="1:2" ht="12.75">
      <c r="A706" s="241"/>
      <c r="B706" s="231"/>
    </row>
    <row r="707" spans="1:2" ht="12.75">
      <c r="A707" s="241"/>
      <c r="B707" s="231"/>
    </row>
    <row r="708" spans="1:2" ht="12.75">
      <c r="A708" s="241"/>
      <c r="B708" s="231"/>
    </row>
    <row r="709" spans="1:2" ht="12.75">
      <c r="A709" s="241"/>
      <c r="B709" s="231"/>
    </row>
    <row r="710" spans="1:2" ht="12.75">
      <c r="A710" s="241"/>
      <c r="B710" s="231"/>
    </row>
    <row r="711" spans="1:2" ht="12.75">
      <c r="A711" s="241"/>
      <c r="B711" s="231"/>
    </row>
    <row r="712" spans="1:2" ht="12.75">
      <c r="A712" s="241"/>
      <c r="B712" s="231"/>
    </row>
    <row r="713" spans="1:2" ht="12.75">
      <c r="A713" s="241"/>
      <c r="B713" s="231"/>
    </row>
    <row r="714" spans="1:2" ht="12.75">
      <c r="A714" s="241"/>
      <c r="B714" s="231"/>
    </row>
    <row r="715" spans="1:2" ht="12.75">
      <c r="A715" s="241"/>
      <c r="B715" s="231"/>
    </row>
    <row r="716" spans="1:2" ht="12.75">
      <c r="A716" s="241"/>
      <c r="B716" s="231"/>
    </row>
    <row r="717" spans="1:2" ht="12.75">
      <c r="A717" s="241"/>
      <c r="B717" s="231"/>
    </row>
    <row r="718" spans="1:2" ht="12.75">
      <c r="A718" s="241"/>
      <c r="B718" s="231"/>
    </row>
    <row r="719" spans="1:2" ht="12.75">
      <c r="A719" s="241"/>
      <c r="B719" s="231"/>
    </row>
    <row r="720" spans="1:2" ht="12.75">
      <c r="A720" s="241"/>
      <c r="B720" s="231"/>
    </row>
    <row r="721" spans="1:2" ht="12.75">
      <c r="A721" s="241"/>
      <c r="B721" s="231"/>
    </row>
    <row r="722" spans="1:2" ht="12.75">
      <c r="A722" s="241"/>
      <c r="B722" s="231"/>
    </row>
    <row r="723" spans="1:2" ht="12.75">
      <c r="A723" s="241"/>
      <c r="B723" s="231"/>
    </row>
    <row r="724" spans="1:2" ht="12.75">
      <c r="A724" s="241"/>
      <c r="B724" s="231"/>
    </row>
    <row r="725" spans="1:2" ht="12.75">
      <c r="A725" s="241"/>
      <c r="B725" s="231"/>
    </row>
    <row r="726" spans="1:2" ht="12.75">
      <c r="A726" s="241"/>
      <c r="B726" s="231"/>
    </row>
    <row r="727" spans="1:2" ht="12.75">
      <c r="A727" s="241"/>
      <c r="B727" s="231"/>
    </row>
    <row r="728" spans="1:2" ht="12.75">
      <c r="A728" s="241"/>
      <c r="B728" s="231"/>
    </row>
    <row r="729" spans="1:2" ht="12.75">
      <c r="A729" s="241"/>
      <c r="B729" s="231"/>
    </row>
    <row r="730" spans="1:2" ht="12.75">
      <c r="A730" s="241"/>
      <c r="B730" s="231"/>
    </row>
    <row r="731" spans="1:2" ht="12.75">
      <c r="A731" s="241"/>
      <c r="B731" s="231"/>
    </row>
    <row r="732" spans="1:2" ht="12.75">
      <c r="A732" s="241"/>
      <c r="B732" s="231"/>
    </row>
    <row r="733" spans="1:2" ht="12.75">
      <c r="A733" s="241"/>
      <c r="B733" s="231"/>
    </row>
    <row r="734" spans="1:2" ht="12.75">
      <c r="A734" s="241"/>
      <c r="B734" s="231"/>
    </row>
    <row r="735" spans="1:2" ht="12.75">
      <c r="A735" s="241"/>
      <c r="B735" s="231"/>
    </row>
    <row r="736" spans="1:2" ht="12.75">
      <c r="A736" s="241"/>
      <c r="B736" s="231"/>
    </row>
    <row r="737" spans="1:2" ht="12.75">
      <c r="A737" s="241"/>
      <c r="B737" s="231"/>
    </row>
    <row r="738" spans="1:2" ht="12.75">
      <c r="A738" s="241"/>
      <c r="B738" s="231"/>
    </row>
    <row r="739" spans="1:2" ht="12.75">
      <c r="A739" s="241"/>
      <c r="B739" s="231"/>
    </row>
    <row r="740" spans="1:2" ht="12.75">
      <c r="A740" s="241"/>
      <c r="B740" s="231"/>
    </row>
    <row r="741" spans="1:2" ht="12.75">
      <c r="A741" s="241"/>
      <c r="B741" s="231"/>
    </row>
    <row r="742" spans="1:2" ht="12.75">
      <c r="A742" s="241"/>
      <c r="B742" s="231"/>
    </row>
    <row r="743" spans="1:2" ht="12.75">
      <c r="A743" s="241"/>
      <c r="B743" s="231"/>
    </row>
    <row r="744" spans="1:2" ht="12.75">
      <c r="A744" s="241"/>
      <c r="B744" s="231"/>
    </row>
    <row r="745" spans="1:2" ht="12.75">
      <c r="A745" s="241"/>
      <c r="B745" s="231"/>
    </row>
    <row r="746" spans="1:2" ht="12.75">
      <c r="A746" s="241"/>
      <c r="B746" s="231"/>
    </row>
    <row r="747" spans="1:2" ht="12.75">
      <c r="A747" s="241"/>
      <c r="B747" s="231"/>
    </row>
    <row r="748" spans="1:2" ht="12.75">
      <c r="A748" s="241"/>
      <c r="B748" s="231"/>
    </row>
    <row r="749" spans="1:2" ht="12.75">
      <c r="A749" s="241"/>
      <c r="B749" s="231"/>
    </row>
    <row r="750" spans="1:2" ht="12.75">
      <c r="A750" s="241"/>
      <c r="B750" s="231"/>
    </row>
    <row r="751" spans="1:2" ht="12.75">
      <c r="A751" s="241"/>
      <c r="B751" s="231"/>
    </row>
    <row r="752" spans="1:2" ht="12.75">
      <c r="A752" s="241"/>
      <c r="B752" s="231"/>
    </row>
    <row r="753" spans="1:2" ht="12.75">
      <c r="A753" s="241"/>
      <c r="B753" s="231"/>
    </row>
    <row r="754" spans="1:2" ht="12.75">
      <c r="A754" s="241"/>
      <c r="B754" s="231"/>
    </row>
    <row r="755" spans="1:2" ht="12.75">
      <c r="A755" s="241"/>
      <c r="B755" s="231"/>
    </row>
    <row r="756" spans="1:2" ht="12.75">
      <c r="A756" s="241"/>
      <c r="B756" s="231"/>
    </row>
    <row r="757" spans="1:2" ht="12.75">
      <c r="A757" s="241"/>
      <c r="B757" s="231"/>
    </row>
    <row r="758" spans="1:2" ht="12.75">
      <c r="A758" s="241"/>
      <c r="B758" s="231"/>
    </row>
    <row r="759" spans="1:2" ht="12.75">
      <c r="A759" s="241"/>
      <c r="B759" s="231"/>
    </row>
    <row r="760" spans="1:2" ht="12.75">
      <c r="A760" s="241"/>
      <c r="B760" s="231"/>
    </row>
    <row r="761" spans="1:2" ht="12.75">
      <c r="A761" s="241"/>
      <c r="B761" s="231"/>
    </row>
    <row r="762" spans="1:2" ht="12.75">
      <c r="A762" s="241"/>
      <c r="B762" s="231"/>
    </row>
    <row r="763" spans="1:2" ht="12.75">
      <c r="A763" s="241"/>
      <c r="B763" s="231"/>
    </row>
    <row r="764" spans="1:2" ht="12.75">
      <c r="A764" s="241"/>
      <c r="B764" s="231"/>
    </row>
    <row r="765" spans="1:2" ht="12.75">
      <c r="A765" s="241"/>
      <c r="B765" s="231"/>
    </row>
    <row r="766" spans="1:2" ht="12.75">
      <c r="A766" s="241"/>
      <c r="B766" s="231"/>
    </row>
    <row r="767" spans="1:2" ht="12.75">
      <c r="A767" s="241"/>
      <c r="B767" s="231"/>
    </row>
    <row r="768" spans="1:2" ht="12.75">
      <c r="A768" s="241"/>
      <c r="B768" s="231"/>
    </row>
    <row r="769" spans="1:2" ht="12.75">
      <c r="A769" s="241"/>
      <c r="B769" s="231"/>
    </row>
    <row r="770" spans="1:2" ht="12.75">
      <c r="A770" s="241"/>
      <c r="B770" s="231"/>
    </row>
    <row r="771" spans="1:2" ht="12.75">
      <c r="A771" s="241"/>
      <c r="B771" s="231"/>
    </row>
    <row r="772" spans="1:2" ht="12.75">
      <c r="A772" s="241"/>
      <c r="B772" s="231"/>
    </row>
    <row r="773" spans="1:2" ht="12.75">
      <c r="A773" s="241"/>
      <c r="B773" s="231"/>
    </row>
    <row r="774" spans="1:2" ht="12.75">
      <c r="A774" s="241"/>
      <c r="B774" s="231"/>
    </row>
    <row r="775" spans="1:2" ht="12.75">
      <c r="A775" s="241"/>
      <c r="B775" s="231"/>
    </row>
    <row r="776" spans="1:2" ht="12.75">
      <c r="A776" s="241"/>
      <c r="B776" s="231"/>
    </row>
    <row r="777" spans="1:2" ht="12.75">
      <c r="A777" s="241"/>
      <c r="B777" s="231"/>
    </row>
    <row r="778" spans="1:2" ht="12.75">
      <c r="A778" s="241"/>
      <c r="B778" s="231"/>
    </row>
    <row r="779" spans="1:2" ht="12.75">
      <c r="A779" s="241"/>
      <c r="B779" s="231"/>
    </row>
    <row r="780" spans="1:2" ht="12.75">
      <c r="A780" s="241"/>
      <c r="B780" s="231"/>
    </row>
    <row r="781" spans="1:2" ht="12.75">
      <c r="A781" s="241"/>
      <c r="B781" s="231"/>
    </row>
    <row r="782" spans="1:2" ht="12.75">
      <c r="A782" s="241"/>
      <c r="B782" s="231"/>
    </row>
    <row r="783" spans="1:2" ht="12.75">
      <c r="A783" s="241"/>
      <c r="B783" s="231"/>
    </row>
    <row r="784" spans="1:2" ht="12.75">
      <c r="A784" s="241"/>
      <c r="B784" s="231"/>
    </row>
    <row r="785" spans="1:2" ht="12.75">
      <c r="A785" s="241"/>
      <c r="B785" s="231"/>
    </row>
    <row r="786" spans="1:2" ht="12.75">
      <c r="A786" s="241"/>
      <c r="B786" s="231"/>
    </row>
    <row r="787" spans="1:2" ht="12.75">
      <c r="A787" s="241"/>
      <c r="B787" s="231"/>
    </row>
    <row r="788" spans="1:2" ht="12.75">
      <c r="A788" s="241"/>
      <c r="B788" s="231"/>
    </row>
    <row r="789" spans="1:2" ht="12.75">
      <c r="A789" s="241"/>
      <c r="B789" s="231"/>
    </row>
    <row r="790" spans="1:2" ht="12.75">
      <c r="A790" s="241"/>
      <c r="B790" s="231"/>
    </row>
    <row r="791" spans="1:2" ht="12.75">
      <c r="A791" s="241"/>
      <c r="B791" s="231"/>
    </row>
    <row r="792" spans="1:2" ht="12.75">
      <c r="A792" s="241"/>
      <c r="B792" s="231"/>
    </row>
    <row r="793" spans="1:2" ht="12.75">
      <c r="A793" s="241"/>
      <c r="B793" s="231"/>
    </row>
    <row r="794" spans="1:2" ht="12.75">
      <c r="A794" s="241"/>
      <c r="B794" s="231"/>
    </row>
    <row r="795" spans="1:2" ht="12.75">
      <c r="A795" s="241"/>
      <c r="B795" s="231"/>
    </row>
    <row r="796" spans="1:2" ht="12.75">
      <c r="A796" s="241"/>
      <c r="B796" s="231"/>
    </row>
    <row r="797" spans="1:2" ht="12.75">
      <c r="A797" s="241"/>
      <c r="B797" s="231"/>
    </row>
    <row r="798" spans="1:2" ht="12.75">
      <c r="A798" s="241"/>
      <c r="B798" s="231"/>
    </row>
    <row r="799" spans="1:2" ht="12.75">
      <c r="A799" s="241"/>
      <c r="B799" s="231"/>
    </row>
    <row r="800" spans="1:2" ht="12.75">
      <c r="A800" s="241"/>
      <c r="B800" s="231"/>
    </row>
    <row r="801" spans="1:2" ht="12.75">
      <c r="A801" s="241"/>
      <c r="B801" s="231"/>
    </row>
    <row r="802" spans="1:2" ht="12.75">
      <c r="A802" s="241"/>
      <c r="B802" s="231"/>
    </row>
    <row r="803" spans="1:2" ht="12.75">
      <c r="A803" s="241"/>
      <c r="B803" s="231"/>
    </row>
    <row r="804" spans="1:2" ht="12.75">
      <c r="A804" s="241"/>
      <c r="B804" s="231"/>
    </row>
    <row r="805" spans="1:2" ht="12.75">
      <c r="A805" s="241"/>
      <c r="B805" s="231"/>
    </row>
    <row r="806" spans="1:2" ht="12.75">
      <c r="A806" s="241"/>
      <c r="B806" s="231"/>
    </row>
    <row r="807" spans="1:2" ht="12.75">
      <c r="A807" s="241"/>
      <c r="B807" s="231"/>
    </row>
    <row r="808" spans="1:2" ht="12.75">
      <c r="A808" s="241"/>
      <c r="B808" s="231"/>
    </row>
    <row r="809" spans="1:2" ht="12.75">
      <c r="A809" s="241"/>
      <c r="B809" s="231"/>
    </row>
    <row r="810" spans="1:2" ht="12.75">
      <c r="A810" s="241"/>
      <c r="B810" s="231"/>
    </row>
    <row r="811" spans="1:2" ht="12.75">
      <c r="A811" s="241"/>
      <c r="B811" s="231"/>
    </row>
    <row r="812" spans="1:2" ht="12.75">
      <c r="A812" s="241"/>
      <c r="B812" s="231"/>
    </row>
    <row r="813" spans="1:2" ht="12.75">
      <c r="A813" s="241"/>
      <c r="B813" s="231"/>
    </row>
    <row r="814" spans="1:2" ht="12.75">
      <c r="A814" s="241"/>
      <c r="B814" s="231"/>
    </row>
    <row r="815" spans="1:2" ht="12.75">
      <c r="A815" s="241"/>
      <c r="B815" s="231"/>
    </row>
    <row r="816" spans="1:2" ht="12.75">
      <c r="A816" s="241"/>
      <c r="B816" s="231"/>
    </row>
    <row r="817" spans="1:2" ht="12.75">
      <c r="A817" s="241"/>
      <c r="B817" s="231"/>
    </row>
    <row r="818" spans="1:2" ht="12.75">
      <c r="A818" s="241"/>
      <c r="B818" s="231"/>
    </row>
    <row r="819" spans="1:2" ht="12.75">
      <c r="A819" s="241"/>
      <c r="B819" s="231"/>
    </row>
    <row r="820" spans="1:2" ht="12.75">
      <c r="A820" s="241"/>
      <c r="B820" s="231"/>
    </row>
    <row r="821" spans="1:2" ht="12.75">
      <c r="A821" s="241"/>
      <c r="B821" s="231"/>
    </row>
    <row r="822" spans="1:2" ht="12.75">
      <c r="A822" s="241"/>
      <c r="B822" s="231"/>
    </row>
    <row r="823" spans="1:2" ht="12.75">
      <c r="A823" s="241"/>
      <c r="B823" s="231"/>
    </row>
    <row r="824" spans="1:2" ht="12.75">
      <c r="A824" s="241"/>
      <c r="B824" s="231"/>
    </row>
    <row r="825" spans="1:2" ht="12.75">
      <c r="A825" s="241"/>
      <c r="B825" s="231"/>
    </row>
    <row r="826" spans="1:2" ht="12.75">
      <c r="A826" s="241"/>
      <c r="B826" s="231"/>
    </row>
    <row r="827" spans="1:2" ht="12.75">
      <c r="A827" s="241"/>
      <c r="B827" s="231"/>
    </row>
    <row r="828" spans="1:2" ht="12.75">
      <c r="A828" s="241"/>
      <c r="B828" s="231"/>
    </row>
    <row r="829" spans="1:2" ht="12.75">
      <c r="A829" s="241"/>
      <c r="B829" s="231"/>
    </row>
    <row r="830" spans="1:2" ht="12.75">
      <c r="A830" s="241"/>
      <c r="B830" s="231"/>
    </row>
    <row r="831" spans="1:2" ht="12.75">
      <c r="A831" s="241"/>
      <c r="B831" s="231"/>
    </row>
    <row r="832" spans="1:2" ht="12.75">
      <c r="A832" s="241"/>
      <c r="B832" s="231"/>
    </row>
    <row r="833" spans="1:2" ht="12.75">
      <c r="A833" s="241"/>
      <c r="B833" s="231"/>
    </row>
    <row r="834" spans="1:2" ht="12.75">
      <c r="A834" s="241"/>
      <c r="B834" s="231"/>
    </row>
    <row r="835" spans="1:2" ht="12.75">
      <c r="A835" s="241"/>
      <c r="B835" s="231"/>
    </row>
    <row r="836" spans="1:2" ht="12.75">
      <c r="A836" s="241"/>
      <c r="B836" s="231"/>
    </row>
    <row r="837" spans="1:2" ht="12.75">
      <c r="A837" s="241"/>
      <c r="B837" s="231"/>
    </row>
    <row r="838" spans="1:2" ht="12.75">
      <c r="A838" s="241"/>
      <c r="B838" s="231"/>
    </row>
    <row r="839" spans="1:2" ht="12.75">
      <c r="A839" s="241"/>
      <c r="B839" s="231"/>
    </row>
    <row r="840" spans="1:2" ht="12.75">
      <c r="A840" s="241"/>
      <c r="B840" s="231"/>
    </row>
    <row r="841" spans="1:2" ht="12.75">
      <c r="A841" s="241"/>
      <c r="B841" s="231"/>
    </row>
    <row r="842" spans="1:2" ht="12.75">
      <c r="A842" s="241"/>
      <c r="B842" s="231"/>
    </row>
    <row r="843" spans="1:2" ht="12.75">
      <c r="A843" s="241"/>
      <c r="B843" s="231"/>
    </row>
    <row r="844" spans="1:2" ht="12.75">
      <c r="A844" s="241"/>
      <c r="B844" s="231"/>
    </row>
    <row r="845" spans="1:2" ht="12.75">
      <c r="A845" s="241"/>
      <c r="B845" s="231"/>
    </row>
    <row r="846" spans="1:2" ht="12.75">
      <c r="A846" s="241"/>
      <c r="B846" s="231"/>
    </row>
    <row r="847" spans="1:2" ht="12.75">
      <c r="A847" s="241"/>
      <c r="B847" s="231"/>
    </row>
    <row r="848" spans="1:2" ht="12.75">
      <c r="A848" s="241"/>
      <c r="B848" s="231"/>
    </row>
    <row r="849" spans="1:2" ht="12.75">
      <c r="A849" s="241"/>
      <c r="B849" s="231"/>
    </row>
    <row r="850" spans="1:2" ht="12.75">
      <c r="A850" s="241"/>
      <c r="B850" s="231"/>
    </row>
    <row r="851" spans="1:2" ht="12.75">
      <c r="A851" s="241"/>
      <c r="B851" s="231"/>
    </row>
    <row r="852" spans="1:2" ht="12.75">
      <c r="A852" s="241"/>
      <c r="B852" s="231"/>
    </row>
    <row r="853" spans="1:2" ht="12.75">
      <c r="A853" s="241"/>
      <c r="B853" s="231"/>
    </row>
    <row r="854" spans="1:2" ht="12.75">
      <c r="A854" s="241"/>
      <c r="B854" s="231"/>
    </row>
    <row r="855" spans="1:2" ht="12.75">
      <c r="A855" s="241"/>
      <c r="B855" s="231"/>
    </row>
    <row r="856" spans="1:2" ht="12.75">
      <c r="A856" s="241"/>
      <c r="B856" s="231"/>
    </row>
    <row r="857" spans="1:2" ht="12.75">
      <c r="A857" s="241"/>
      <c r="B857" s="231"/>
    </row>
    <row r="858" spans="1:2" ht="12.75">
      <c r="A858" s="241"/>
      <c r="B858" s="231"/>
    </row>
    <row r="859" spans="1:2" ht="12.75">
      <c r="A859" s="241"/>
      <c r="B859" s="231"/>
    </row>
    <row r="860" spans="1:2" ht="12.75">
      <c r="A860" s="241"/>
      <c r="B860" s="231"/>
    </row>
    <row r="861" spans="1:2" ht="12.75">
      <c r="A861" s="241"/>
      <c r="B861" s="231"/>
    </row>
    <row r="862" spans="1:2" ht="12.75">
      <c r="A862" s="241"/>
      <c r="B862" s="231"/>
    </row>
    <row r="863" spans="1:2" ht="12.75">
      <c r="A863" s="241"/>
      <c r="B863" s="231"/>
    </row>
    <row r="864" spans="1:2" ht="12.75">
      <c r="A864" s="241"/>
      <c r="B864" s="231"/>
    </row>
    <row r="865" spans="1:2" ht="12.75">
      <c r="A865" s="241"/>
      <c r="B865" s="231"/>
    </row>
    <row r="866" spans="1:2" ht="12.75">
      <c r="A866" s="241"/>
      <c r="B866" s="231"/>
    </row>
    <row r="867" spans="1:2" ht="12.75">
      <c r="A867" s="241"/>
      <c r="B867" s="231"/>
    </row>
    <row r="868" spans="1:2" ht="12.75">
      <c r="A868" s="241"/>
      <c r="B868" s="231"/>
    </row>
    <row r="869" spans="1:2" ht="12.75">
      <c r="A869" s="241"/>
      <c r="B869" s="231"/>
    </row>
    <row r="870" spans="1:2" ht="12.75">
      <c r="A870" s="241"/>
      <c r="B870" s="231"/>
    </row>
    <row r="871" spans="1:2" ht="12.75">
      <c r="A871" s="241"/>
      <c r="B871" s="231"/>
    </row>
    <row r="872" spans="1:2" ht="12.75">
      <c r="A872" s="241"/>
      <c r="B872" s="231"/>
    </row>
    <row r="873" spans="1:2" ht="12.75">
      <c r="A873" s="241"/>
      <c r="B873" s="231"/>
    </row>
    <row r="874" spans="1:2" ht="12.75">
      <c r="A874" s="241"/>
      <c r="B874" s="231"/>
    </row>
    <row r="875" spans="1:2" ht="12.75">
      <c r="A875" s="241"/>
      <c r="B875" s="231"/>
    </row>
    <row r="876" spans="1:2" ht="12.75">
      <c r="A876" s="241"/>
      <c r="B876" s="231"/>
    </row>
    <row r="877" spans="1:2" ht="12.75">
      <c r="A877" s="241"/>
      <c r="B877" s="231"/>
    </row>
    <row r="878" spans="1:2" ht="12.75">
      <c r="A878" s="241"/>
      <c r="B878" s="231"/>
    </row>
    <row r="879" spans="1:2" ht="12.75">
      <c r="A879" s="241"/>
      <c r="B879" s="231"/>
    </row>
    <row r="880" spans="1:2" ht="12.75">
      <c r="A880" s="241"/>
      <c r="B880" s="231"/>
    </row>
    <row r="881" spans="1:2" ht="12.75">
      <c r="A881" s="241"/>
      <c r="B881" s="231"/>
    </row>
    <row r="882" spans="1:2" ht="12.75">
      <c r="A882" s="241"/>
      <c r="B882" s="231"/>
    </row>
    <row r="883" spans="1:2" ht="12.75">
      <c r="A883" s="241"/>
      <c r="B883" s="231"/>
    </row>
    <row r="884" spans="1:2" ht="12.75">
      <c r="A884" s="241"/>
      <c r="B884" s="231"/>
    </row>
    <row r="885" spans="1:2" ht="12.75">
      <c r="A885" s="241"/>
      <c r="B885" s="231"/>
    </row>
    <row r="886" spans="1:2" ht="12.75">
      <c r="A886" s="241"/>
      <c r="B886" s="231"/>
    </row>
    <row r="887" spans="1:2" ht="12.75">
      <c r="A887" s="241"/>
      <c r="B887" s="231"/>
    </row>
    <row r="888" spans="1:2" ht="12.75">
      <c r="A888" s="241"/>
      <c r="B888" s="231"/>
    </row>
    <row r="889" spans="1:2" ht="12.75">
      <c r="A889" s="241"/>
      <c r="B889" s="231"/>
    </row>
    <row r="890" spans="1:2" ht="12.75">
      <c r="A890" s="241"/>
      <c r="B890" s="231"/>
    </row>
    <row r="891" spans="1:2" ht="12.75">
      <c r="A891" s="241"/>
      <c r="B891" s="231"/>
    </row>
    <row r="892" spans="1:2" ht="12.75">
      <c r="A892" s="241"/>
      <c r="B892" s="231"/>
    </row>
    <row r="893" spans="1:2" ht="12.75">
      <c r="A893" s="241"/>
      <c r="B893" s="231"/>
    </row>
    <row r="894" spans="1:2" ht="12.75">
      <c r="A894" s="241"/>
      <c r="B894" s="231"/>
    </row>
    <row r="895" spans="1:2" ht="12.75">
      <c r="A895" s="241"/>
      <c r="B895" s="231"/>
    </row>
    <row r="896" spans="1:2" ht="12.75">
      <c r="A896" s="241"/>
      <c r="B896" s="231"/>
    </row>
    <row r="897" spans="1:2" ht="12.75">
      <c r="A897" s="241"/>
      <c r="B897" s="231"/>
    </row>
    <row r="898" spans="1:2" ht="12.75">
      <c r="A898" s="241"/>
      <c r="B898" s="231"/>
    </row>
    <row r="899" spans="1:2" ht="12.75">
      <c r="A899" s="241"/>
      <c r="B899" s="231"/>
    </row>
    <row r="900" spans="1:2" ht="12.75">
      <c r="A900" s="241"/>
      <c r="B900" s="231"/>
    </row>
    <row r="901" spans="1:2" ht="12.75">
      <c r="A901" s="241"/>
      <c r="B901" s="231"/>
    </row>
    <row r="902" spans="1:2" ht="12.75">
      <c r="A902" s="241"/>
      <c r="B902" s="231"/>
    </row>
    <row r="903" spans="1:2" ht="12.75">
      <c r="A903" s="241"/>
      <c r="B903" s="231"/>
    </row>
    <row r="904" spans="1:2" ht="12.75">
      <c r="A904" s="241"/>
      <c r="B904" s="231"/>
    </row>
    <row r="905" spans="1:2" ht="12.75">
      <c r="A905" s="241"/>
      <c r="B905" s="231"/>
    </row>
    <row r="906" spans="1:2" ht="12.75">
      <c r="A906" s="241"/>
      <c r="B906" s="231"/>
    </row>
    <row r="907" spans="1:2" ht="12.75">
      <c r="A907" s="241"/>
      <c r="B907" s="231"/>
    </row>
    <row r="908" spans="1:2" ht="12.75">
      <c r="A908" s="241"/>
      <c r="B908" s="231"/>
    </row>
    <row r="909" spans="1:2" ht="12.75">
      <c r="A909" s="241"/>
      <c r="B909" s="231"/>
    </row>
    <row r="910" spans="1:2" ht="12.75">
      <c r="A910" s="241"/>
      <c r="B910" s="231"/>
    </row>
    <row r="911" spans="1:2" ht="12.75">
      <c r="A911" s="241"/>
      <c r="B911" s="231"/>
    </row>
    <row r="912" spans="1:2" ht="12.75">
      <c r="A912" s="241"/>
      <c r="B912" s="231"/>
    </row>
    <row r="913" spans="1:2" ht="12.75">
      <c r="A913" s="241"/>
      <c r="B913" s="231"/>
    </row>
    <row r="914" spans="1:2" ht="12.75">
      <c r="A914" s="241"/>
      <c r="B914" s="231"/>
    </row>
    <row r="915" spans="1:2" ht="12.75">
      <c r="A915" s="241"/>
      <c r="B915" s="231"/>
    </row>
    <row r="916" spans="1:2" ht="12.75">
      <c r="A916" s="241"/>
      <c r="B916" s="231"/>
    </row>
    <row r="917" spans="1:2" ht="12.75">
      <c r="A917" s="241"/>
      <c r="B917" s="231"/>
    </row>
    <row r="918" spans="1:2" ht="12.75">
      <c r="A918" s="241"/>
      <c r="B918" s="231"/>
    </row>
    <row r="919" spans="1:2" ht="12.75">
      <c r="A919" s="241"/>
      <c r="B919" s="231"/>
    </row>
    <row r="920" spans="1:2" ht="12.75">
      <c r="A920" s="241"/>
      <c r="B920" s="231"/>
    </row>
    <row r="921" spans="1:2" ht="12.75">
      <c r="A921" s="241"/>
      <c r="B921" s="231"/>
    </row>
    <row r="922" spans="1:2" ht="12.75">
      <c r="A922" s="241"/>
      <c r="B922" s="231"/>
    </row>
    <row r="923" spans="1:2" ht="12.75">
      <c r="A923" s="241"/>
      <c r="B923" s="231"/>
    </row>
    <row r="924" spans="1:2" ht="12.75">
      <c r="A924" s="241"/>
      <c r="B924" s="231"/>
    </row>
    <row r="925" spans="1:2" ht="12.75">
      <c r="A925" s="241"/>
      <c r="B925" s="231"/>
    </row>
    <row r="926" spans="1:2" ht="12.75">
      <c r="A926" s="241"/>
      <c r="B926" s="231"/>
    </row>
    <row r="927" spans="1:2" ht="12.75">
      <c r="A927" s="241"/>
      <c r="B927" s="231"/>
    </row>
    <row r="928" spans="1:2" ht="12.75">
      <c r="A928" s="241"/>
      <c r="B928" s="231"/>
    </row>
    <row r="929" spans="1:2" ht="12.75">
      <c r="A929" s="241"/>
      <c r="B929" s="231"/>
    </row>
    <row r="930" spans="1:2" ht="12.75">
      <c r="A930" s="241"/>
      <c r="B930" s="231"/>
    </row>
    <row r="931" spans="1:2" ht="12.75">
      <c r="A931" s="241"/>
      <c r="B931" s="231"/>
    </row>
    <row r="932" spans="1:2" ht="12.75">
      <c r="A932" s="241"/>
      <c r="B932" s="231"/>
    </row>
    <row r="933" spans="1:2" ht="12.75">
      <c r="A933" s="241"/>
      <c r="B933" s="231"/>
    </row>
    <row r="934" spans="1:2" ht="12.75">
      <c r="A934" s="241"/>
      <c r="B934" s="231"/>
    </row>
    <row r="935" spans="1:2" ht="12.75">
      <c r="A935" s="241"/>
      <c r="B935" s="231"/>
    </row>
    <row r="936" spans="1:2" ht="12.75">
      <c r="A936" s="241"/>
      <c r="B936" s="231"/>
    </row>
    <row r="937" spans="1:2" ht="12.75">
      <c r="A937" s="241"/>
      <c r="B937" s="231"/>
    </row>
    <row r="938" spans="1:2" ht="12.75">
      <c r="A938" s="241"/>
      <c r="B938" s="231"/>
    </row>
    <row r="939" spans="1:2" ht="12.75">
      <c r="A939" s="241"/>
      <c r="B939" s="231"/>
    </row>
    <row r="940" spans="1:2" ht="12.75">
      <c r="A940" s="241"/>
      <c r="B940" s="231"/>
    </row>
    <row r="941" spans="1:2" ht="12.75">
      <c r="A941" s="241"/>
      <c r="B941" s="231"/>
    </row>
    <row r="942" spans="1:2" ht="12.75">
      <c r="A942" s="241"/>
      <c r="B942" s="231"/>
    </row>
    <row r="943" spans="1:2" ht="12.75">
      <c r="A943" s="241"/>
      <c r="B943" s="231"/>
    </row>
    <row r="944" spans="1:2" ht="12.75">
      <c r="A944" s="241"/>
      <c r="B944" s="231"/>
    </row>
    <row r="945" spans="1:2" ht="12.75">
      <c r="A945" s="241"/>
      <c r="B945" s="231"/>
    </row>
    <row r="946" spans="1:2" ht="12.75">
      <c r="A946" s="241"/>
      <c r="B946" s="231"/>
    </row>
    <row r="947" spans="1:2" ht="12.75">
      <c r="A947" s="241"/>
      <c r="B947" s="231"/>
    </row>
    <row r="948" spans="1:2" ht="12.75">
      <c r="A948" s="241"/>
      <c r="B948" s="231"/>
    </row>
    <row r="949" spans="1:2" ht="12.75">
      <c r="A949" s="241"/>
      <c r="B949" s="231"/>
    </row>
    <row r="950" spans="1:2" ht="12.75">
      <c r="A950" s="241"/>
      <c r="B950" s="231"/>
    </row>
    <row r="951" spans="1:2" ht="12.75">
      <c r="A951" s="241"/>
      <c r="B951" s="231"/>
    </row>
    <row r="952" spans="1:2" ht="12.75">
      <c r="A952" s="241"/>
      <c r="B952" s="231"/>
    </row>
    <row r="953" spans="1:2" ht="12.75">
      <c r="A953" s="241"/>
      <c r="B953" s="231"/>
    </row>
    <row r="954" spans="1:2" ht="12.75">
      <c r="A954" s="241"/>
      <c r="B954" s="231"/>
    </row>
    <row r="955" spans="1:2" ht="12.75">
      <c r="A955" s="241"/>
      <c r="B955" s="231"/>
    </row>
    <row r="956" spans="1:2" ht="12.75">
      <c r="A956" s="241"/>
      <c r="B956" s="231"/>
    </row>
    <row r="957" spans="1:2" ht="12.75">
      <c r="A957" s="241"/>
      <c r="B957" s="231"/>
    </row>
    <row r="958" spans="1:2" ht="12.75">
      <c r="A958" s="241"/>
      <c r="B958" s="231"/>
    </row>
    <row r="959" spans="1:2" ht="12.75">
      <c r="A959" s="241"/>
      <c r="B959" s="231"/>
    </row>
    <row r="960" spans="1:2" ht="12.75">
      <c r="A960" s="241"/>
      <c r="B960" s="231"/>
    </row>
    <row r="961" spans="1:2" ht="12.75">
      <c r="A961" s="241"/>
      <c r="B961" s="231"/>
    </row>
    <row r="962" spans="1:2" ht="12.75">
      <c r="A962" s="241"/>
      <c r="B962" s="231"/>
    </row>
    <row r="963" spans="1:2" ht="12.75">
      <c r="A963" s="241"/>
      <c r="B963" s="231"/>
    </row>
    <row r="964" spans="1:2" ht="12.75">
      <c r="A964" s="241"/>
      <c r="B964" s="231"/>
    </row>
    <row r="965" spans="1:2" ht="12.75">
      <c r="A965" s="241"/>
      <c r="B965" s="231"/>
    </row>
    <row r="966" spans="1:2" ht="12.75">
      <c r="A966" s="241"/>
      <c r="B966" s="231"/>
    </row>
    <row r="967" spans="1:2" ht="12.75">
      <c r="A967" s="241"/>
      <c r="B967" s="231"/>
    </row>
    <row r="968" spans="1:2" ht="12.75">
      <c r="A968" s="241"/>
      <c r="B968" s="231"/>
    </row>
    <row r="969" spans="1:2" ht="12.75">
      <c r="A969" s="241"/>
      <c r="B969" s="231"/>
    </row>
    <row r="970" spans="1:2" ht="12.75">
      <c r="A970" s="241"/>
      <c r="B970" s="231"/>
    </row>
    <row r="971" spans="1:2" ht="12.75">
      <c r="A971" s="241"/>
      <c r="B971" s="231"/>
    </row>
    <row r="972" spans="1:2" ht="12.75">
      <c r="A972" s="241"/>
      <c r="B972" s="231"/>
    </row>
    <row r="973" spans="1:2" ht="12.75">
      <c r="A973" s="241"/>
      <c r="B973" s="231"/>
    </row>
    <row r="974" spans="1:2" ht="12.75">
      <c r="A974" s="241"/>
      <c r="B974" s="231"/>
    </row>
    <row r="975" spans="1:2" ht="12.75">
      <c r="A975" s="241"/>
      <c r="B975" s="231"/>
    </row>
    <row r="976" spans="1:2" ht="12.75">
      <c r="A976" s="241"/>
      <c r="B976" s="231"/>
    </row>
    <row r="977" spans="1:2" ht="12.75">
      <c r="A977" s="241"/>
      <c r="B977" s="231"/>
    </row>
    <row r="978" spans="1:2" ht="12.75">
      <c r="A978" s="241"/>
      <c r="B978" s="231"/>
    </row>
    <row r="979" spans="1:2" ht="12.75">
      <c r="A979" s="241"/>
      <c r="B979" s="231"/>
    </row>
    <row r="980" spans="1:2" ht="12.75">
      <c r="A980" s="241"/>
      <c r="B980" s="231"/>
    </row>
    <row r="981" spans="1:2" ht="12.75">
      <c r="A981" s="241"/>
      <c r="B981" s="231"/>
    </row>
    <row r="982" spans="1:2" ht="12.75">
      <c r="A982" s="241"/>
      <c r="B982" s="231"/>
    </row>
    <row r="983" spans="1:2" ht="12.75">
      <c r="A983" s="241"/>
      <c r="B983" s="231"/>
    </row>
    <row r="984" spans="1:2" ht="12.75">
      <c r="A984" s="241"/>
      <c r="B984" s="231"/>
    </row>
    <row r="985" spans="1:2" ht="12.75">
      <c r="A985" s="241"/>
      <c r="B985" s="231"/>
    </row>
    <row r="986" spans="1:2" ht="12.75">
      <c r="A986" s="241"/>
      <c r="B986" s="231"/>
    </row>
    <row r="987" spans="1:2" ht="12.75">
      <c r="A987" s="241"/>
      <c r="B987" s="231"/>
    </row>
    <row r="988" spans="1:2" ht="12.75">
      <c r="A988" s="241"/>
      <c r="B988" s="231"/>
    </row>
    <row r="989" spans="1:2" ht="12.75">
      <c r="A989" s="241"/>
      <c r="B989" s="231"/>
    </row>
    <row r="990" spans="1:2" ht="12.75">
      <c r="A990" s="241"/>
      <c r="B990" s="231"/>
    </row>
    <row r="991" spans="1:2" ht="12.75">
      <c r="A991" s="241"/>
      <c r="B991" s="231"/>
    </row>
    <row r="992" spans="1:2" ht="12.75">
      <c r="A992" s="241"/>
      <c r="B992" s="231"/>
    </row>
    <row r="993" spans="1:2" ht="12.75">
      <c r="A993" s="241"/>
      <c r="B993" s="231"/>
    </row>
    <row r="994" spans="1:2" ht="12.75">
      <c r="A994" s="241"/>
      <c r="B994" s="231"/>
    </row>
    <row r="995" spans="1:2" ht="12.75">
      <c r="A995" s="241"/>
      <c r="B995" s="231"/>
    </row>
    <row r="996" spans="1:2" ht="12.75">
      <c r="A996" s="241"/>
      <c r="B996" s="231"/>
    </row>
    <row r="997" spans="1:2" ht="12.75">
      <c r="A997" s="241"/>
      <c r="B997" s="231"/>
    </row>
    <row r="998" spans="1:2" ht="12.75">
      <c r="A998" s="241"/>
      <c r="B998" s="231"/>
    </row>
    <row r="999" spans="1:2" ht="12.75">
      <c r="A999" s="241"/>
      <c r="B999" s="231"/>
    </row>
    <row r="1000" spans="1:2" ht="12.75">
      <c r="A1000" s="241"/>
      <c r="B1000" s="231"/>
    </row>
    <row r="1001" spans="1:2" ht="12.75">
      <c r="A1001" s="241"/>
      <c r="B1001" s="231"/>
    </row>
    <row r="1002" spans="1:2" ht="12.75">
      <c r="A1002" s="241"/>
      <c r="B1002" s="231"/>
    </row>
    <row r="1003" spans="1:2" ht="12.75">
      <c r="A1003" s="241"/>
      <c r="B1003" s="231"/>
    </row>
    <row r="1004" spans="1:2" ht="12.75">
      <c r="A1004" s="241"/>
      <c r="B1004" s="231"/>
    </row>
    <row r="1005" spans="1:2" ht="12.75">
      <c r="A1005" s="241"/>
      <c r="B1005" s="231"/>
    </row>
    <row r="1006" spans="1:2" ht="12.75">
      <c r="A1006" s="241"/>
      <c r="B1006" s="231"/>
    </row>
    <row r="1007" spans="1:2" ht="12.75">
      <c r="A1007" s="241"/>
      <c r="B1007" s="231"/>
    </row>
    <row r="1008" spans="1:2" ht="12.75">
      <c r="A1008" s="241"/>
      <c r="B1008" s="231"/>
    </row>
    <row r="1009" spans="1:2" ht="12.75">
      <c r="A1009" s="241"/>
      <c r="B1009" s="231"/>
    </row>
    <row r="1010" spans="1:2" ht="12.75">
      <c r="A1010" s="241"/>
      <c r="B1010" s="231"/>
    </row>
    <row r="1011" spans="1:2" ht="12.75">
      <c r="A1011" s="241"/>
      <c r="B1011" s="231"/>
    </row>
    <row r="1012" spans="1:2" ht="12.75">
      <c r="A1012" s="241"/>
      <c r="B1012" s="231"/>
    </row>
    <row r="1013" spans="1:2" ht="12.75">
      <c r="A1013" s="241"/>
      <c r="B1013" s="231"/>
    </row>
    <row r="1014" spans="1:2" ht="12.75">
      <c r="A1014" s="241"/>
      <c r="B1014" s="231"/>
    </row>
    <row r="1015" spans="1:2" ht="12.75">
      <c r="A1015" s="241"/>
      <c r="B1015" s="231"/>
    </row>
    <row r="1016" spans="1:2" ht="12.75">
      <c r="A1016" s="241"/>
      <c r="B1016" s="231"/>
    </row>
    <row r="1017" spans="1:2" ht="12.75">
      <c r="A1017" s="241"/>
      <c r="B1017" s="231"/>
    </row>
    <row r="1018" spans="1:2" ht="12.75">
      <c r="A1018" s="241"/>
      <c r="B1018" s="231"/>
    </row>
    <row r="1019" spans="1:2" ht="12.75">
      <c r="A1019" s="241"/>
      <c r="B1019" s="231"/>
    </row>
    <row r="1020" spans="1:2" ht="12.75">
      <c r="A1020" s="241"/>
      <c r="B1020" s="231"/>
    </row>
    <row r="1021" spans="1:2" ht="12.75">
      <c r="A1021" s="241"/>
      <c r="B1021" s="231"/>
    </row>
    <row r="1022" spans="1:2" ht="12.75">
      <c r="A1022" s="241"/>
      <c r="B1022" s="231"/>
    </row>
    <row r="1023" spans="1:2" ht="12.75">
      <c r="A1023" s="241"/>
      <c r="B1023" s="231"/>
    </row>
    <row r="1024" spans="1:2" ht="12.75">
      <c r="A1024" s="241"/>
      <c r="B1024" s="231"/>
    </row>
    <row r="1025" spans="1:2" ht="12.75">
      <c r="A1025" s="241"/>
      <c r="B1025" s="231"/>
    </row>
    <row r="1026" spans="1:2" ht="12.75">
      <c r="A1026" s="241"/>
      <c r="B1026" s="231"/>
    </row>
    <row r="1027" spans="1:2" ht="12.75">
      <c r="A1027" s="241"/>
      <c r="B1027" s="231"/>
    </row>
    <row r="1028" spans="1:2" ht="12.75">
      <c r="A1028" s="241"/>
      <c r="B1028" s="231"/>
    </row>
  </sheetData>
  <sheetProtection/>
  <mergeCells count="8">
    <mergeCell ref="C69:C70"/>
    <mergeCell ref="C71:C74"/>
    <mergeCell ref="A77:A81"/>
    <mergeCell ref="C47:C52"/>
    <mergeCell ref="C45:C46"/>
    <mergeCell ref="C53:C55"/>
    <mergeCell ref="C56:C59"/>
    <mergeCell ref="C60:C68"/>
  </mergeCells>
  <hyperlinks>
    <hyperlink ref="A1" r:id="rId1" display="http://bit.ly/innoscholcomm-list"/>
    <hyperlink ref="B5" r:id="rId2" display="https://docs.google.com/spreadsheets/d/1KUMSeq_Pzp4KveZ7pb5rddcssk1XBTiLHniD0d3nDqo"/>
    <hyperlink ref="B6" r:id="rId3" display="http://bit.ly/innoscholcomm-list"/>
    <hyperlink ref="B7" r:id="rId4" display="http://dx.doi.org/10.6084/m9.figshare.1286826"/>
    <hyperlink ref="B8" r:id="rId5" display="https://innoscholcomm.silk.co/"/>
    <hyperlink ref="B9" r:id="rId6" display="https://101innovations.wordpress.com/"/>
    <hyperlink ref="C77" r:id="rId7" display="http://connectedresearchers.com/online-tools-for-researchers/"/>
    <hyperlink ref="C78" r:id="rId8" display="http://dirtdirectory.org/"/>
    <hyperlink ref="C79" r:id="rId9" display="https://www.force11.org/catalog"/>
    <hyperlink ref="C80" r:id="rId10" display="https://docs.google.com/document/d/1-6ZokH_dyeMYB5vXJNgSnzu6EtWtKrvgpB8nNHfZynU"/>
    <hyperlink ref="C81" r:id="rId11" display="http://en.wikipedia.org/wiki/Comparison_of_research_networking_tools_and_research_profiling_systems"/>
  </hyperlinks>
  <printOptions/>
  <pageMargins left="0.7" right="0.7" top="0.75" bottom="0.75" header="0.3" footer="0.3"/>
  <pageSetup orientation="portrait" paperSize="9"/>
  <drawing r:id="rId14"/>
  <legacyDrawing r:id="rId1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4.421875" defaultRowHeight="15.75" customHeight="1"/>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4.421875" defaultRowHeight="15.7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Ruben</cp:lastModifiedBy>
  <dcterms:created xsi:type="dcterms:W3CDTF">2016-02-23T17:35:27Z</dcterms:created>
  <dcterms:modified xsi:type="dcterms:W3CDTF">2016-02-23T17:35:30Z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